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H P\Downloads\"/>
    </mc:Choice>
  </mc:AlternateContent>
  <xr:revisionPtr revIDLastSave="0" documentId="13_ncr:1_{F0122667-D565-44F7-810D-8006631157AA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L6" i="1" s="1"/>
  <c r="F6" i="1"/>
  <c r="M6" i="1" l="1"/>
  <c r="J6" i="1"/>
  <c r="K6" i="1" s="1"/>
  <c r="N23" i="1" l="1"/>
  <c r="N25" i="1"/>
  <c r="N26" i="1"/>
  <c r="N27" i="1"/>
  <c r="N28" i="1"/>
  <c r="N29" i="1"/>
  <c r="N30" i="1"/>
  <c r="N32" i="1"/>
  <c r="N35" i="1"/>
  <c r="N36" i="1"/>
  <c r="N37" i="1"/>
  <c r="N38" i="1"/>
  <c r="N39" i="1"/>
  <c r="N40" i="1"/>
  <c r="N41" i="1"/>
  <c r="N42" i="1"/>
  <c r="N43" i="1"/>
  <c r="N44" i="1"/>
  <c r="N46" i="1"/>
  <c r="N47" i="1"/>
  <c r="N48" i="1"/>
  <c r="N49" i="1"/>
  <c r="N50" i="1"/>
  <c r="N51" i="1"/>
  <c r="N52" i="1"/>
  <c r="N10" i="1"/>
  <c r="N11" i="1"/>
  <c r="N12" i="1"/>
  <c r="N13" i="1"/>
  <c r="N14" i="1"/>
  <c r="N15" i="1"/>
  <c r="N16" i="1"/>
  <c r="N17" i="1"/>
  <c r="N18" i="1"/>
  <c r="N19" i="1"/>
  <c r="N21" i="1"/>
  <c r="N22" i="1"/>
  <c r="N7" i="1"/>
  <c r="N8" i="1"/>
  <c r="T8" i="1" s="1"/>
  <c r="N5" i="1"/>
  <c r="N6" i="1" l="1"/>
  <c r="I7" i="1"/>
  <c r="J7" i="1" s="1"/>
  <c r="I8" i="1"/>
  <c r="J8" i="1" s="1"/>
  <c r="F9" i="1"/>
  <c r="N9" i="1" s="1"/>
  <c r="I9" i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F20" i="1"/>
  <c r="N20" i="1" s="1"/>
  <c r="I20" i="1"/>
  <c r="I21" i="1"/>
  <c r="J21" i="1" s="1"/>
  <c r="I22" i="1"/>
  <c r="J22" i="1" s="1"/>
  <c r="I23" i="1"/>
  <c r="J23" i="1" s="1"/>
  <c r="L23" i="1"/>
  <c r="F24" i="1"/>
  <c r="N24" i="1" s="1"/>
  <c r="I24" i="1"/>
  <c r="I25" i="1"/>
  <c r="J25" i="1" s="1"/>
  <c r="I26" i="1"/>
  <c r="J26" i="1" s="1"/>
  <c r="I27" i="1"/>
  <c r="I28" i="1"/>
  <c r="I29" i="1"/>
  <c r="I30" i="1"/>
  <c r="F31" i="1"/>
  <c r="N31" i="1" s="1"/>
  <c r="I31" i="1"/>
  <c r="J31" i="1" s="1"/>
  <c r="L31" i="1"/>
  <c r="I32" i="1"/>
  <c r="J32" i="1" s="1"/>
  <c r="F33" i="1"/>
  <c r="N33" i="1" s="1"/>
  <c r="I33" i="1"/>
  <c r="F34" i="1"/>
  <c r="N34" i="1" s="1"/>
  <c r="I34" i="1"/>
  <c r="L34" i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F45" i="1"/>
  <c r="N45" i="1" s="1"/>
  <c r="I45" i="1"/>
  <c r="J45" i="1" s="1"/>
  <c r="I46" i="1"/>
  <c r="J46" i="1" s="1"/>
  <c r="I47" i="1"/>
  <c r="J47" i="1" s="1"/>
  <c r="L47" i="1"/>
  <c r="I48" i="1"/>
  <c r="L48" i="1" s="1"/>
  <c r="J48" i="1"/>
  <c r="I49" i="1"/>
  <c r="J49" i="1" s="1"/>
  <c r="I50" i="1"/>
  <c r="J50" i="1" s="1"/>
  <c r="I51" i="1"/>
  <c r="J51" i="1" s="1"/>
  <c r="L51" i="1"/>
  <c r="I52" i="1"/>
  <c r="L52" i="1" s="1"/>
  <c r="J52" i="1"/>
  <c r="L50" i="1" l="1"/>
  <c r="L46" i="1"/>
  <c r="L22" i="1"/>
  <c r="L21" i="1"/>
  <c r="J20" i="1"/>
  <c r="J9" i="1"/>
  <c r="L8" i="1"/>
  <c r="L7" i="1"/>
  <c r="M7" i="1" s="1"/>
  <c r="L49" i="1"/>
  <c r="L45" i="1"/>
  <c r="J34" i="1"/>
  <c r="L32" i="1"/>
  <c r="L20" i="1"/>
  <c r="J24" i="1"/>
  <c r="J33" i="1"/>
  <c r="L33" i="1"/>
  <c r="J30" i="1"/>
  <c r="L30" i="1"/>
  <c r="J29" i="1"/>
  <c r="L29" i="1"/>
  <c r="J28" i="1"/>
  <c r="L28" i="1"/>
  <c r="J27" i="1"/>
  <c r="L27" i="1"/>
  <c r="L44" i="1"/>
  <c r="L43" i="1"/>
  <c r="L42" i="1"/>
  <c r="L41" i="1"/>
  <c r="L40" i="1"/>
  <c r="L39" i="1"/>
  <c r="L38" i="1"/>
  <c r="L37" i="1"/>
  <c r="L36" i="1"/>
  <c r="L35" i="1"/>
  <c r="L26" i="1"/>
  <c r="L25" i="1"/>
  <c r="L24" i="1"/>
  <c r="L19" i="1"/>
  <c r="L18" i="1"/>
  <c r="L17" i="1"/>
  <c r="L16" i="1"/>
  <c r="L15" i="1"/>
  <c r="L14" i="1"/>
  <c r="L13" i="1"/>
  <c r="L12" i="1"/>
  <c r="L11" i="1"/>
  <c r="L10" i="1"/>
  <c r="L9" i="1"/>
  <c r="K43" i="1" l="1"/>
  <c r="K41" i="1"/>
  <c r="K39" i="1"/>
  <c r="K44" i="1"/>
  <c r="K36" i="1"/>
  <c r="K52" i="1"/>
  <c r="K50" i="1"/>
  <c r="K48" i="1"/>
  <c r="K46" i="1"/>
  <c r="K33" i="1"/>
  <c r="K29" i="1"/>
  <c r="K27" i="1"/>
  <c r="K34" i="1"/>
  <c r="K31" i="1"/>
  <c r="K22" i="1"/>
  <c r="K20" i="1"/>
  <c r="K7" i="1"/>
  <c r="K25" i="1"/>
  <c r="K19" i="1"/>
  <c r="K17" i="1"/>
  <c r="K15" i="1"/>
  <c r="K13" i="1"/>
  <c r="K11" i="1"/>
  <c r="K9" i="1"/>
  <c r="M44" i="1"/>
  <c r="M36" i="1"/>
  <c r="M34" i="1"/>
  <c r="M30" i="1"/>
  <c r="M28" i="1"/>
  <c r="M26" i="1"/>
  <c r="M42" i="1"/>
  <c r="M40" i="1"/>
  <c r="M37" i="1"/>
  <c r="M51" i="1"/>
  <c r="M49" i="1"/>
  <c r="M47" i="1"/>
  <c r="M45" i="1"/>
  <c r="M31" i="1"/>
  <c r="M22" i="1"/>
  <c r="M20" i="1"/>
  <c r="M24" i="1"/>
  <c r="M18" i="1"/>
  <c r="M16" i="1"/>
  <c r="M14" i="1"/>
  <c r="M12" i="1"/>
  <c r="M10" i="1"/>
  <c r="M5" i="1"/>
  <c r="K42" i="1"/>
  <c r="K40" i="1"/>
  <c r="K37" i="1"/>
  <c r="K38" i="1"/>
  <c r="K35" i="1"/>
  <c r="K51" i="1"/>
  <c r="K49" i="1"/>
  <c r="K47" i="1"/>
  <c r="K45" i="1"/>
  <c r="K30" i="1"/>
  <c r="K28" i="1"/>
  <c r="K26" i="1"/>
  <c r="K32" i="1"/>
  <c r="K23" i="1"/>
  <c r="K21" i="1"/>
  <c r="K8" i="1"/>
  <c r="K24" i="1"/>
  <c r="K18" i="1"/>
  <c r="K16" i="1"/>
  <c r="K14" i="1"/>
  <c r="K12" i="1"/>
  <c r="K10" i="1"/>
  <c r="K5" i="1"/>
  <c r="M38" i="1"/>
  <c r="M35" i="1"/>
  <c r="M33" i="1"/>
  <c r="M29" i="1"/>
  <c r="M27" i="1"/>
  <c r="M43" i="1"/>
  <c r="M41" i="1"/>
  <c r="M39" i="1"/>
  <c r="M52" i="1"/>
  <c r="M50" i="1"/>
  <c r="M48" i="1"/>
  <c r="M46" i="1"/>
  <c r="M32" i="1"/>
  <c r="M23" i="1"/>
  <c r="M21" i="1"/>
  <c r="M8" i="1"/>
  <c r="M25" i="1"/>
  <c r="M19" i="1"/>
  <c r="M17" i="1"/>
  <c r="M15" i="1"/>
  <c r="M13" i="1"/>
  <c r="M11" i="1"/>
  <c r="M9" i="1"/>
</calcChain>
</file>

<file path=xl/sharedStrings.xml><?xml version="1.0" encoding="utf-8"?>
<sst xmlns="http://schemas.openxmlformats.org/spreadsheetml/2006/main" count="13" uniqueCount="11">
  <si>
    <t>Date</t>
  </si>
  <si>
    <t>litres</t>
  </si>
  <si>
    <t>Compteur</t>
  </si>
  <si>
    <t>Coût</t>
  </si>
  <si>
    <t>kilo</t>
  </si>
  <si>
    <t xml:space="preserve">  Consom.</t>
  </si>
  <si>
    <t xml:space="preserve">  km/jour</t>
  </si>
  <si>
    <t>prix/l</t>
  </si>
  <si>
    <t>Ins</t>
  </si>
  <si>
    <t>Moy</t>
  </si>
  <si>
    <t>Suivi consommation carburant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</si>
</sst>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>
    <font>
      <sz val="9"/>
      <color indexed="9"/>
      <name val="Geneva"/>
    </font>
    <font>
      <sz val="12"/>
      <color indexed="9"/>
      <name val="Helvetica"/>
    </font>
    <font>
      <b/>
      <sz val="14"/>
      <color indexed="9"/>
      <name val="Helvetica"/>
    </font>
    <font>
      <sz val="9"/>
      <color indexed="9"/>
      <name val="Geneva"/>
    </font>
    <font>
      <b/>
      <sz val="14"/>
      <color theme="0"/>
      <name val="Geneva"/>
    </font>
    <font>
      <sz val="11"/>
      <color indexed="9"/>
      <name val="Geneva"/>
    </font>
    <font>
      <sz val="24"/>
      <color indexed="9"/>
      <name val="Geneva"/>
    </font>
    <font>
      <sz val="9"/>
      <color theme="0"/>
      <name val="Geneva"/>
    </font>
    <font>
      <b/>
      <sz val="28"/>
      <color theme="8" tint="-0.499984740745262"/>
      <name val="Geneva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ck">
        <color theme="1"/>
      </bottom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/>
      <bottom/>
      <diagonal/>
    </border>
    <border>
      <left/>
      <right style="thin">
        <color theme="8" tint="-0.499984740745262"/>
      </right>
      <top/>
      <bottom/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1" tint="0.34998626667073579"/>
      </left>
      <right style="medium">
        <color theme="0"/>
      </right>
      <top style="thin">
        <color theme="1" tint="0.34998626667073579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n">
        <color theme="1" tint="0.34998626667073579"/>
      </top>
      <bottom style="medium">
        <color theme="0"/>
      </bottom>
      <diagonal/>
    </border>
    <border>
      <left style="medium">
        <color theme="0"/>
      </left>
      <right style="thin">
        <color theme="1" tint="0.34998626667073579"/>
      </right>
      <top style="thin">
        <color theme="1" tint="0.34998626667073579"/>
      </top>
      <bottom style="medium">
        <color theme="0"/>
      </bottom>
      <diagonal/>
    </border>
    <border>
      <left style="thin">
        <color theme="1" tint="0.34998626667073579"/>
      </left>
      <right style="medium">
        <color theme="0"/>
      </right>
      <top style="medium">
        <color theme="0"/>
      </top>
      <bottom style="thick">
        <color theme="1"/>
      </bottom>
      <diagonal/>
    </border>
    <border>
      <left style="medium">
        <color theme="0"/>
      </left>
      <right style="thin">
        <color theme="1" tint="0.34998626667073579"/>
      </right>
      <top style="medium">
        <color theme="0"/>
      </top>
      <bottom style="thick">
        <color theme="1"/>
      </bottom>
      <diagonal/>
    </border>
  </borders>
  <cellStyleXfs count="9">
    <xf numFmtId="0" fontId="0" fillId="0" borderId="0"/>
    <xf numFmtId="0" fontId="2" fillId="0" borderId="0">
      <protection locked="0"/>
    </xf>
    <xf numFmtId="0" fontId="3" fillId="0" borderId="0">
      <protection locked="0"/>
    </xf>
    <xf numFmtId="0" fontId="1" fillId="0" borderId="0">
      <protection locked="0"/>
    </xf>
    <xf numFmtId="0" fontId="3" fillId="0" borderId="0">
      <protection locked="0"/>
    </xf>
    <xf numFmtId="2" fontId="3" fillId="2" borderId="0">
      <protection locked="0"/>
    </xf>
    <xf numFmtId="0" fontId="1" fillId="0" borderId="0">
      <protection locked="0"/>
    </xf>
    <xf numFmtId="164" fontId="3" fillId="2" borderId="0">
      <protection locked="0"/>
    </xf>
    <xf numFmtId="2" fontId="3" fillId="2" borderId="0">
      <protection locked="0"/>
    </xf>
  </cellStyleXfs>
  <cellXfs count="49">
    <xf numFmtId="0" fontId="0" fillId="0" borderId="0" xfId="0"/>
    <xf numFmtId="14" fontId="0" fillId="0" borderId="0" xfId="0" applyNumberFormat="1" applyAlignment="1" applyProtection="1">
      <alignment horizontal="center"/>
      <protection locked="0"/>
    </xf>
    <xf numFmtId="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" fontId="0" fillId="0" borderId="0" xfId="0" applyNumberFormat="1" applyProtection="1">
      <protection locked="0"/>
    </xf>
    <xf numFmtId="0" fontId="3" fillId="0" borderId="0" xfId="2">
      <protection locked="0"/>
    </xf>
    <xf numFmtId="2" fontId="4" fillId="3" borderId="3" xfId="0" applyNumberFormat="1" applyFont="1" applyFill="1" applyBorder="1" applyAlignment="1" applyProtection="1">
      <alignment horizontal="center"/>
      <protection locked="0"/>
    </xf>
    <xf numFmtId="1" fontId="4" fillId="3" borderId="3" xfId="0" applyNumberFormat="1" applyFont="1" applyFill="1" applyBorder="1" applyAlignment="1" applyProtection="1">
      <alignment horizontal="center"/>
      <protection locked="0"/>
    </xf>
    <xf numFmtId="0" fontId="4" fillId="3" borderId="3" xfId="0" applyFont="1" applyFill="1" applyBorder="1" applyAlignment="1" applyProtection="1">
      <alignment horizontal="center"/>
      <protection locked="0"/>
    </xf>
    <xf numFmtId="2" fontId="6" fillId="0" borderId="7" xfId="0" applyNumberFormat="1" applyFont="1" applyBorder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2" fontId="6" fillId="0" borderId="8" xfId="0" applyNumberFormat="1" applyFont="1" applyBorder="1" applyAlignment="1" applyProtection="1">
      <alignment horizontal="center" vertical="center"/>
      <protection locked="0"/>
    </xf>
    <xf numFmtId="2" fontId="0" fillId="0" borderId="7" xfId="0" applyNumberFormat="1" applyBorder="1" applyProtection="1">
      <protection locked="0"/>
    </xf>
    <xf numFmtId="0" fontId="0" fillId="0" borderId="8" xfId="0" applyBorder="1"/>
    <xf numFmtId="2" fontId="0" fillId="0" borderId="9" xfId="0" applyNumberFormat="1" applyBorder="1" applyProtection="1">
      <protection locked="0"/>
    </xf>
    <xf numFmtId="164" fontId="0" fillId="0" borderId="10" xfId="0" applyNumberFormat="1" applyBorder="1" applyProtection="1">
      <protection locked="0"/>
    </xf>
    <xf numFmtId="0" fontId="3" fillId="0" borderId="10" xfId="2" applyBorder="1">
      <protection locked="0"/>
    </xf>
    <xf numFmtId="2" fontId="0" fillId="0" borderId="10" xfId="0" applyNumberFormat="1" applyBorder="1" applyProtection="1">
      <protection locked="0"/>
    </xf>
    <xf numFmtId="1" fontId="0" fillId="0" borderId="10" xfId="0" applyNumberFormat="1" applyBorder="1" applyProtection="1">
      <protection locked="0"/>
    </xf>
    <xf numFmtId="0" fontId="0" fillId="0" borderId="10" xfId="0" applyBorder="1"/>
    <xf numFmtId="0" fontId="0" fillId="0" borderId="11" xfId="0" applyBorder="1"/>
    <xf numFmtId="0" fontId="7" fillId="0" borderId="0" xfId="0" applyFont="1"/>
    <xf numFmtId="1" fontId="5" fillId="0" borderId="2" xfId="0" applyNumberFormat="1" applyFont="1" applyBorder="1" applyProtection="1">
      <protection locked="0"/>
    </xf>
    <xf numFmtId="2" fontId="5" fillId="0" borderId="2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2" fontId="5" fillId="0" borderId="1" xfId="0" applyNumberFormat="1" applyFont="1" applyBorder="1" applyProtection="1">
      <protection locked="0"/>
    </xf>
    <xf numFmtId="14" fontId="5" fillId="5" borderId="2" xfId="0" applyNumberFormat="1" applyFont="1" applyFill="1" applyBorder="1" applyAlignment="1" applyProtection="1">
      <alignment horizontal="center"/>
      <protection locked="0"/>
    </xf>
    <xf numFmtId="2" fontId="5" fillId="5" borderId="2" xfId="8" applyFont="1" applyFill="1" applyBorder="1">
      <protection locked="0"/>
    </xf>
    <xf numFmtId="164" fontId="5" fillId="5" borderId="2" xfId="7" applyFont="1" applyFill="1" applyBorder="1">
      <protection locked="0"/>
    </xf>
    <xf numFmtId="2" fontId="5" fillId="5" borderId="2" xfId="5" applyFont="1" applyFill="1" applyBorder="1">
      <protection locked="0"/>
    </xf>
    <xf numFmtId="14" fontId="5" fillId="5" borderId="1" xfId="0" applyNumberFormat="1" applyFont="1" applyFill="1" applyBorder="1" applyAlignment="1" applyProtection="1">
      <alignment horizontal="center"/>
      <protection locked="0"/>
    </xf>
    <xf numFmtId="2" fontId="5" fillId="5" borderId="1" xfId="8" applyFont="1" applyFill="1" applyBorder="1">
      <protection locked="0"/>
    </xf>
    <xf numFmtId="164" fontId="5" fillId="5" borderId="1" xfId="7" applyFont="1" applyFill="1" applyBorder="1">
      <protection locked="0"/>
    </xf>
    <xf numFmtId="2" fontId="5" fillId="5" borderId="1" xfId="5" applyFont="1" applyFill="1" applyBorder="1">
      <protection locked="0"/>
    </xf>
    <xf numFmtId="0" fontId="5" fillId="5" borderId="1" xfId="0" applyFont="1" applyFill="1" applyBorder="1" applyProtection="1">
      <protection locked="0"/>
    </xf>
    <xf numFmtId="0" fontId="4" fillId="3" borderId="14" xfId="0" applyFont="1" applyFill="1" applyBorder="1" applyAlignment="1" applyProtection="1">
      <alignment horizontal="center" vertical="center"/>
      <protection locked="0"/>
    </xf>
    <xf numFmtId="0" fontId="4" fillId="3" borderId="16" xfId="0" applyFont="1" applyFill="1" applyBorder="1" applyAlignment="1" applyProtection="1">
      <alignment horizontal="center" vertical="center"/>
      <protection locked="0"/>
    </xf>
    <xf numFmtId="2" fontId="8" fillId="4" borderId="4" xfId="0" applyNumberFormat="1" applyFont="1" applyFill="1" applyBorder="1" applyAlignment="1" applyProtection="1">
      <alignment horizontal="center" vertical="center"/>
      <protection locked="0"/>
    </xf>
    <xf numFmtId="2" fontId="8" fillId="4" borderId="5" xfId="0" applyNumberFormat="1" applyFont="1" applyFill="1" applyBorder="1" applyAlignment="1" applyProtection="1">
      <alignment horizontal="center" vertical="center"/>
      <protection locked="0"/>
    </xf>
    <xf numFmtId="2" fontId="8" fillId="4" borderId="6" xfId="0" applyNumberFormat="1" applyFont="1" applyFill="1" applyBorder="1" applyAlignment="1" applyProtection="1">
      <alignment horizontal="center" vertical="center"/>
      <protection locked="0"/>
    </xf>
    <xf numFmtId="2" fontId="4" fillId="3" borderId="13" xfId="0" applyNumberFormat="1" applyFont="1" applyFill="1" applyBorder="1" applyAlignment="1" applyProtection="1">
      <alignment horizontal="center" vertical="center"/>
      <protection locked="0"/>
    </xf>
    <xf numFmtId="1" fontId="4" fillId="3" borderId="13" xfId="0" applyNumberFormat="1" applyFont="1" applyFill="1" applyBorder="1" applyAlignment="1" applyProtection="1">
      <alignment horizontal="center" vertical="center"/>
      <protection locked="0"/>
    </xf>
    <xf numFmtId="14" fontId="4" fillId="3" borderId="12" xfId="0" applyNumberFormat="1" applyFont="1" applyFill="1" applyBorder="1" applyAlignment="1" applyProtection="1">
      <alignment horizontal="center" vertical="center"/>
      <protection locked="0"/>
    </xf>
    <xf numFmtId="14" fontId="4" fillId="3" borderId="15" xfId="0" applyNumberFormat="1" applyFont="1" applyFill="1" applyBorder="1" applyAlignment="1" applyProtection="1">
      <alignment horizontal="center" vertical="center"/>
      <protection locked="0"/>
    </xf>
    <xf numFmtId="2" fontId="4" fillId="3" borderId="3" xfId="0" applyNumberFormat="1" applyFont="1" applyFill="1" applyBorder="1" applyAlignment="1" applyProtection="1">
      <alignment horizontal="center" vertical="center"/>
      <protection locked="0"/>
    </xf>
    <xf numFmtId="164" fontId="4" fillId="3" borderId="13" xfId="0" applyNumberFormat="1" applyFont="1" applyFill="1" applyBorder="1" applyAlignment="1" applyProtection="1">
      <alignment horizontal="center" vertical="center"/>
      <protection locked="0"/>
    </xf>
    <xf numFmtId="164" fontId="4" fillId="3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</cellXfs>
  <cellStyles count="9">
    <cellStyle name="Corps du texte" xfId="1" xr:uid="{00000000-0005-0000-0000-000000000000}"/>
    <cellStyle name="DŽfaut" xfId="2" xr:uid="{00000000-0005-0000-0000-000001000000}"/>
    <cellStyle name="DŽfaut TABL" xfId="3" xr:uid="{00000000-0005-0000-0000-000002000000}"/>
    <cellStyle name="En-tte" xfId="4" xr:uid="{00000000-0005-0000-0000-000003000000}"/>
    <cellStyle name="Normal" xfId="0" builtinId="0"/>
    <cellStyle name="Par dŽfaut" xfId="5" xr:uid="{00000000-0005-0000-0000-000005000000}"/>
    <cellStyle name="Pied de page" xfId="6" xr:uid="{00000000-0005-0000-0000-000006000000}"/>
    <cellStyle name="TABL par dŽfaut" xfId="7" xr:uid="{00000000-0005-0000-0000-000007000000}"/>
    <cellStyle name="TB par dŽfaut" xfId="8" xr:uid="{00000000-0005-0000-0000-000008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555555"/>
      <rgbColor rgb="00FFFF00"/>
      <rgbColor rgb="000000DD"/>
      <rgbColor rgb="0000EE00"/>
      <rgbColor rgb="00FF3300"/>
      <rgbColor rgb="00CC9900"/>
      <rgbColor rgb="0099FFFF"/>
      <rgbColor rgb="00000055"/>
      <rgbColor rgb="00DDDDDD"/>
      <rgbColor rgb="000099FF"/>
      <rgbColor rgb="00006600"/>
      <rgbColor rgb="00FFFBF0"/>
      <rgbColor rgb="00FFFF99"/>
      <rgbColor rgb="00FF9966"/>
      <rgbColor rgb="00FF66FF"/>
      <rgbColor rgb="009900CC"/>
      <rgbColor rgb="00777777"/>
      <rgbColor rgb="00FF6600"/>
      <rgbColor rgb="00DD0000"/>
      <rgbColor rgb="00FF0099"/>
      <rgbColor rgb="00660099"/>
      <rgbColor rgb="00663300"/>
      <rgbColor rgb="00996633"/>
      <rgbColor rgb="00C0C0C0"/>
      <rgbColor rgb="00FFFF66"/>
      <rgbColor rgb="00FFFF33"/>
      <rgbColor rgb="00FFCCFF"/>
      <rgbColor rgb="00FFCCCC"/>
      <rgbColor rgb="00FFCC99"/>
      <rgbColor rgb="00FFCC66"/>
      <rgbColor rgb="00FFCC33"/>
      <rgbColor rgb="00FFCC00"/>
      <rgbColor rgb="00FF99FF"/>
      <rgbColor rgb="00FF99CC"/>
      <rgbColor rgb="00FF9999"/>
      <rgbColor rgb="00FF9933"/>
      <rgbColor rgb="00FF9900"/>
      <rgbColor rgb="00FF66CC"/>
      <rgbColor rgb="00FF6699"/>
      <rgbColor rgb="00FF6666"/>
      <rgbColor rgb="00FF6633"/>
      <rgbColor rgb="00FF33FF"/>
      <rgbColor rgb="00FF33CC"/>
      <rgbColor rgb="00FF3399"/>
      <rgbColor rgb="00FF3366"/>
      <rgbColor rgb="00FF3333"/>
      <rgbColor rgb="00FF00FF"/>
      <rgbColor rgb="00FF00CC"/>
      <rgbColor rgb="00FF0066"/>
      <rgbColor rgb="00FF0033"/>
      <rgbColor rgb="00FF0000"/>
      <rgbColor rgb="00CCFFFF"/>
      <rgbColor rgb="00C0DCC0"/>
      <rgbColor rgb="00FFFF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Sheet1!$J$4</c:f>
              <c:strCache>
                <c:ptCount val="1"/>
                <c:pt idx="0">
                  <c:v>Ins</c:v>
                </c:pt>
              </c:strCache>
            </c:strRef>
          </c:tx>
          <c:spPr>
            <a:ln w="38100" cap="flat" cmpd="sng" algn="ctr">
              <a:solidFill>
                <a:schemeClr val="accent4">
                  <a:lumMod val="7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Sheet1!$E$5:$E$52</c:f>
              <c:numCache>
                <c:formatCode>m/d/yyyy</c:formatCode>
                <c:ptCount val="48"/>
                <c:pt idx="0">
                  <c:v>39818</c:v>
                </c:pt>
                <c:pt idx="1">
                  <c:v>39839</c:v>
                </c:pt>
                <c:pt idx="2">
                  <c:v>39845</c:v>
                </c:pt>
                <c:pt idx="3">
                  <c:v>39847</c:v>
                </c:pt>
                <c:pt idx="4">
                  <c:v>39857</c:v>
                </c:pt>
                <c:pt idx="5">
                  <c:v>39872</c:v>
                </c:pt>
                <c:pt idx="6">
                  <c:v>39889</c:v>
                </c:pt>
                <c:pt idx="7">
                  <c:v>39909</c:v>
                </c:pt>
                <c:pt idx="8">
                  <c:v>39914</c:v>
                </c:pt>
                <c:pt idx="9">
                  <c:v>39922</c:v>
                </c:pt>
                <c:pt idx="10">
                  <c:v>39928</c:v>
                </c:pt>
                <c:pt idx="11">
                  <c:v>39939</c:v>
                </c:pt>
                <c:pt idx="12">
                  <c:v>39950</c:v>
                </c:pt>
                <c:pt idx="13">
                  <c:v>39953</c:v>
                </c:pt>
                <c:pt idx="14">
                  <c:v>39957</c:v>
                </c:pt>
                <c:pt idx="15">
                  <c:v>39971</c:v>
                </c:pt>
                <c:pt idx="16">
                  <c:v>39983</c:v>
                </c:pt>
                <c:pt idx="17">
                  <c:v>39994</c:v>
                </c:pt>
                <c:pt idx="18">
                  <c:v>40005</c:v>
                </c:pt>
                <c:pt idx="19">
                  <c:v>40017</c:v>
                </c:pt>
                <c:pt idx="20">
                  <c:v>40024</c:v>
                </c:pt>
                <c:pt idx="21">
                  <c:v>40025</c:v>
                </c:pt>
                <c:pt idx="22">
                  <c:v>40027</c:v>
                </c:pt>
                <c:pt idx="23">
                  <c:v>40041</c:v>
                </c:pt>
                <c:pt idx="24">
                  <c:v>40053</c:v>
                </c:pt>
                <c:pt idx="25">
                  <c:v>40065</c:v>
                </c:pt>
                <c:pt idx="26">
                  <c:v>40070</c:v>
                </c:pt>
                <c:pt idx="27">
                  <c:v>40078</c:v>
                </c:pt>
                <c:pt idx="28">
                  <c:v>40091</c:v>
                </c:pt>
                <c:pt idx="29">
                  <c:v>40102</c:v>
                </c:pt>
                <c:pt idx="30">
                  <c:v>40114</c:v>
                </c:pt>
                <c:pt idx="31">
                  <c:v>40125</c:v>
                </c:pt>
                <c:pt idx="32">
                  <c:v>40137</c:v>
                </c:pt>
                <c:pt idx="33">
                  <c:v>40148</c:v>
                </c:pt>
                <c:pt idx="34">
                  <c:v>40161</c:v>
                </c:pt>
                <c:pt idx="35">
                  <c:v>40169</c:v>
                </c:pt>
                <c:pt idx="36">
                  <c:v>40180</c:v>
                </c:pt>
                <c:pt idx="37">
                  <c:v>40188</c:v>
                </c:pt>
                <c:pt idx="38">
                  <c:v>40206</c:v>
                </c:pt>
                <c:pt idx="39">
                  <c:v>40214</c:v>
                </c:pt>
                <c:pt idx="40">
                  <c:v>40224</c:v>
                </c:pt>
                <c:pt idx="41">
                  <c:v>40234</c:v>
                </c:pt>
                <c:pt idx="42">
                  <c:v>40244</c:v>
                </c:pt>
                <c:pt idx="43">
                  <c:v>40258</c:v>
                </c:pt>
                <c:pt idx="44">
                  <c:v>40278</c:v>
                </c:pt>
                <c:pt idx="45">
                  <c:v>40288</c:v>
                </c:pt>
                <c:pt idx="46">
                  <c:v>40309</c:v>
                </c:pt>
                <c:pt idx="47">
                  <c:v>40322</c:v>
                </c:pt>
              </c:numCache>
            </c:numRef>
          </c:cat>
          <c:val>
            <c:numRef>
              <c:f>Sheet1!$J$5:$J$52</c:f>
              <c:numCache>
                <c:formatCode>0.00</c:formatCode>
                <c:ptCount val="48"/>
                <c:pt idx="0">
                  <c:v>0</c:v>
                </c:pt>
                <c:pt idx="1">
                  <c:v>7.0158558341852588</c:v>
                </c:pt>
                <c:pt idx="2">
                  <c:v>7.0589473684210526</c:v>
                </c:pt>
                <c:pt idx="3">
                  <c:v>6.8835341365461851</c:v>
                </c:pt>
                <c:pt idx="4">
                  <c:v>6.9156957478076286</c:v>
                </c:pt>
                <c:pt idx="5">
                  <c:v>7.0979643765903306</c:v>
                </c:pt>
                <c:pt idx="6">
                  <c:v>6.2912234042553195</c:v>
                </c:pt>
                <c:pt idx="7">
                  <c:v>7.1203703703703702</c:v>
                </c:pt>
                <c:pt idx="8">
                  <c:v>7.1386138613861378</c:v>
                </c:pt>
                <c:pt idx="9">
                  <c:v>6.5484727755644094</c:v>
                </c:pt>
                <c:pt idx="10">
                  <c:v>7.5445544554455441</c:v>
                </c:pt>
                <c:pt idx="11">
                  <c:v>6.4453781512605044</c:v>
                </c:pt>
                <c:pt idx="12">
                  <c:v>6.4463840399002494</c:v>
                </c:pt>
                <c:pt idx="13">
                  <c:v>6.7345454545454544</c:v>
                </c:pt>
                <c:pt idx="14">
                  <c:v>7.389972144846797</c:v>
                </c:pt>
                <c:pt idx="15">
                  <c:v>6.7653613498885701</c:v>
                </c:pt>
                <c:pt idx="16">
                  <c:v>6.8834196891191706</c:v>
                </c:pt>
                <c:pt idx="17">
                  <c:v>6.7927927927927927</c:v>
                </c:pt>
                <c:pt idx="18">
                  <c:v>6.915745856353591</c:v>
                </c:pt>
                <c:pt idx="19">
                  <c:v>6.0776627790221678</c:v>
                </c:pt>
                <c:pt idx="20">
                  <c:v>6.0529801324503314</c:v>
                </c:pt>
                <c:pt idx="21">
                  <c:v>6.1249999999999991</c:v>
                </c:pt>
                <c:pt idx="22">
                  <c:v>6.2194805194805198</c:v>
                </c:pt>
                <c:pt idx="23">
                  <c:v>5.9514285714285711</c:v>
                </c:pt>
                <c:pt idx="24">
                  <c:v>6.8007334963325183</c:v>
                </c:pt>
                <c:pt idx="25">
                  <c:v>7.1274509803921573</c:v>
                </c:pt>
                <c:pt idx="26">
                  <c:v>7.6804915514592942</c:v>
                </c:pt>
                <c:pt idx="27">
                  <c:v>7.4630952380952378</c:v>
                </c:pt>
                <c:pt idx="28">
                  <c:v>7.1670020120724338</c:v>
                </c:pt>
                <c:pt idx="29">
                  <c:v>6.7684017987440486</c:v>
                </c:pt>
                <c:pt idx="30">
                  <c:v>6.7880794701986753</c:v>
                </c:pt>
                <c:pt idx="31">
                  <c:v>6.7691154422788609</c:v>
                </c:pt>
                <c:pt idx="32">
                  <c:v>6.9280104712041881</c:v>
                </c:pt>
                <c:pt idx="33">
                  <c:v>7.1137026239067058</c:v>
                </c:pt>
                <c:pt idx="34">
                  <c:v>6.8743243243243244</c:v>
                </c:pt>
                <c:pt idx="35">
                  <c:v>6.2992700729927007</c:v>
                </c:pt>
                <c:pt idx="36">
                  <c:v>7.5380434782608692</c:v>
                </c:pt>
                <c:pt idx="37">
                  <c:v>5.650931677018634</c:v>
                </c:pt>
                <c:pt idx="38">
                  <c:v>6.8434670116429492</c:v>
                </c:pt>
                <c:pt idx="39">
                  <c:v>7.4694960212201593</c:v>
                </c:pt>
                <c:pt idx="40">
                  <c:v>6.6741529147544174</c:v>
                </c:pt>
                <c:pt idx="41">
                  <c:v>6.9789081885856081</c:v>
                </c:pt>
                <c:pt idx="42">
                  <c:v>7.2249589490968802</c:v>
                </c:pt>
                <c:pt idx="43">
                  <c:v>7.1378002528445004</c:v>
                </c:pt>
                <c:pt idx="44">
                  <c:v>6.5554231227651965</c:v>
                </c:pt>
                <c:pt idx="45">
                  <c:v>6.8531289910600259</c:v>
                </c:pt>
                <c:pt idx="46">
                  <c:v>6.4632911392405061</c:v>
                </c:pt>
                <c:pt idx="47">
                  <c:v>6.8403990024937658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88-42AE-ABA3-F77D915F1E30}"/>
            </c:ext>
          </c:extLst>
        </c:ser>
        <c:ser>
          <c:idx val="1"/>
          <c:order val="1"/>
          <c:tx>
            <c:strRef>
              <c:f>Sheet1!$K$4</c:f>
              <c:strCache>
                <c:ptCount val="1"/>
                <c:pt idx="0">
                  <c:v>Moy</c:v>
                </c:pt>
              </c:strCache>
            </c:strRef>
          </c:tx>
          <c:marker>
            <c:symbol val="none"/>
          </c:marker>
          <c:cat>
            <c:numRef>
              <c:f>Sheet1!$E$5:$E$52</c:f>
              <c:numCache>
                <c:formatCode>m/d/yyyy</c:formatCode>
                <c:ptCount val="48"/>
                <c:pt idx="0">
                  <c:v>39818</c:v>
                </c:pt>
                <c:pt idx="1">
                  <c:v>39839</c:v>
                </c:pt>
                <c:pt idx="2">
                  <c:v>39845</c:v>
                </c:pt>
                <c:pt idx="3">
                  <c:v>39847</c:v>
                </c:pt>
                <c:pt idx="4">
                  <c:v>39857</c:v>
                </c:pt>
                <c:pt idx="5">
                  <c:v>39872</c:v>
                </c:pt>
                <c:pt idx="6">
                  <c:v>39889</c:v>
                </c:pt>
                <c:pt idx="7">
                  <c:v>39909</c:v>
                </c:pt>
                <c:pt idx="8">
                  <c:v>39914</c:v>
                </c:pt>
                <c:pt idx="9">
                  <c:v>39922</c:v>
                </c:pt>
                <c:pt idx="10">
                  <c:v>39928</c:v>
                </c:pt>
                <c:pt idx="11">
                  <c:v>39939</c:v>
                </c:pt>
                <c:pt idx="12">
                  <c:v>39950</c:v>
                </c:pt>
                <c:pt idx="13">
                  <c:v>39953</c:v>
                </c:pt>
                <c:pt idx="14">
                  <c:v>39957</c:v>
                </c:pt>
                <c:pt idx="15">
                  <c:v>39971</c:v>
                </c:pt>
                <c:pt idx="16">
                  <c:v>39983</c:v>
                </c:pt>
                <c:pt idx="17">
                  <c:v>39994</c:v>
                </c:pt>
                <c:pt idx="18">
                  <c:v>40005</c:v>
                </c:pt>
                <c:pt idx="19">
                  <c:v>40017</c:v>
                </c:pt>
                <c:pt idx="20">
                  <c:v>40024</c:v>
                </c:pt>
                <c:pt idx="21">
                  <c:v>40025</c:v>
                </c:pt>
                <c:pt idx="22">
                  <c:v>40027</c:v>
                </c:pt>
                <c:pt idx="23">
                  <c:v>40041</c:v>
                </c:pt>
                <c:pt idx="24">
                  <c:v>40053</c:v>
                </c:pt>
                <c:pt idx="25">
                  <c:v>40065</c:v>
                </c:pt>
                <c:pt idx="26">
                  <c:v>40070</c:v>
                </c:pt>
                <c:pt idx="27">
                  <c:v>40078</c:v>
                </c:pt>
                <c:pt idx="28">
                  <c:v>40091</c:v>
                </c:pt>
                <c:pt idx="29">
                  <c:v>40102</c:v>
                </c:pt>
                <c:pt idx="30">
                  <c:v>40114</c:v>
                </c:pt>
                <c:pt idx="31">
                  <c:v>40125</c:v>
                </c:pt>
                <c:pt idx="32">
                  <c:v>40137</c:v>
                </c:pt>
                <c:pt idx="33">
                  <c:v>40148</c:v>
                </c:pt>
                <c:pt idx="34">
                  <c:v>40161</c:v>
                </c:pt>
                <c:pt idx="35">
                  <c:v>40169</c:v>
                </c:pt>
                <c:pt idx="36">
                  <c:v>40180</c:v>
                </c:pt>
                <c:pt idx="37">
                  <c:v>40188</c:v>
                </c:pt>
                <c:pt idx="38">
                  <c:v>40206</c:v>
                </c:pt>
                <c:pt idx="39">
                  <c:v>40214</c:v>
                </c:pt>
                <c:pt idx="40">
                  <c:v>40224</c:v>
                </c:pt>
                <c:pt idx="41">
                  <c:v>40234</c:v>
                </c:pt>
                <c:pt idx="42">
                  <c:v>40244</c:v>
                </c:pt>
                <c:pt idx="43">
                  <c:v>40258</c:v>
                </c:pt>
                <c:pt idx="44">
                  <c:v>40278</c:v>
                </c:pt>
                <c:pt idx="45">
                  <c:v>40288</c:v>
                </c:pt>
                <c:pt idx="46">
                  <c:v>40309</c:v>
                </c:pt>
                <c:pt idx="47">
                  <c:v>40322</c:v>
                </c:pt>
              </c:numCache>
            </c:numRef>
          </c:cat>
          <c:val>
            <c:numRef>
              <c:f>Sheet1!$K$5:$K$52</c:f>
              <c:numCache>
                <c:formatCode>0.00</c:formatCode>
                <c:ptCount val="48"/>
                <c:pt idx="0">
                  <c:v>0</c:v>
                </c:pt>
                <c:pt idx="1">
                  <c:v>3.5079279170926294</c:v>
                </c:pt>
                <c:pt idx="2">
                  <c:v>4.6916010675354372</c:v>
                </c:pt>
                <c:pt idx="3">
                  <c:v>5.2395843347881241</c:v>
                </c:pt>
                <c:pt idx="4">
                  <c:v>5.5748066173920252</c:v>
                </c:pt>
                <c:pt idx="5">
                  <c:v>5.8286662439250767</c:v>
                </c:pt>
                <c:pt idx="6">
                  <c:v>5.8947458382579683</c:v>
                </c:pt>
                <c:pt idx="7">
                  <c:v>6.047948904772019</c:v>
                </c:pt>
                <c:pt idx="8">
                  <c:v>6.1691338999513654</c:v>
                </c:pt>
                <c:pt idx="9">
                  <c:v>6.2070677875126705</c:v>
                </c:pt>
                <c:pt idx="10">
                  <c:v>6.3286574845974775</c:v>
                </c:pt>
                <c:pt idx="11">
                  <c:v>6.3383842068193958</c:v>
                </c:pt>
                <c:pt idx="12">
                  <c:v>6.3466918862871546</c:v>
                </c:pt>
                <c:pt idx="13">
                  <c:v>6.3743957125913182</c:v>
                </c:pt>
                <c:pt idx="14">
                  <c:v>6.4421008080750166</c:v>
                </c:pt>
                <c:pt idx="15">
                  <c:v>6.4623045919383637</c:v>
                </c:pt>
                <c:pt idx="16">
                  <c:v>6.487076068243117</c:v>
                </c:pt>
                <c:pt idx="17">
                  <c:v>6.5040603307180991</c:v>
                </c:pt>
                <c:pt idx="18">
                  <c:v>6.5257279899620722</c:v>
                </c:pt>
                <c:pt idx="19">
                  <c:v>6.5033247294150769</c:v>
                </c:pt>
                <c:pt idx="20">
                  <c:v>6.4818797486072315</c:v>
                </c:pt>
                <c:pt idx="21">
                  <c:v>6.4656579418523572</c:v>
                </c:pt>
                <c:pt idx="22">
                  <c:v>6.4549545756622777</c:v>
                </c:pt>
                <c:pt idx="23">
                  <c:v>6.4339743254858739</c:v>
                </c:pt>
                <c:pt idx="24">
                  <c:v>6.44864469231974</c:v>
                </c:pt>
                <c:pt idx="25">
                  <c:v>6.4747526264763717</c:v>
                </c:pt>
                <c:pt idx="26">
                  <c:v>6.5194096236979604</c:v>
                </c:pt>
                <c:pt idx="27">
                  <c:v>6.5531126813550058</c:v>
                </c:pt>
                <c:pt idx="28">
                  <c:v>6.5742812789659517</c:v>
                </c:pt>
                <c:pt idx="29">
                  <c:v>6.5807519629585549</c:v>
                </c:pt>
                <c:pt idx="30">
                  <c:v>6.5874399470630749</c:v>
                </c:pt>
                <c:pt idx="31">
                  <c:v>6.5931173062885682</c:v>
                </c:pt>
                <c:pt idx="32">
                  <c:v>6.6032655840132835</c:v>
                </c:pt>
                <c:pt idx="33">
                  <c:v>6.6182784381277955</c:v>
                </c:pt>
                <c:pt idx="34">
                  <c:v>6.6255940348762685</c:v>
                </c:pt>
                <c:pt idx="35">
                  <c:v>6.6165294803795023</c:v>
                </c:pt>
                <c:pt idx="36">
                  <c:v>6.6414352641060264</c:v>
                </c:pt>
                <c:pt idx="37">
                  <c:v>6.6153693802353049</c:v>
                </c:pt>
                <c:pt idx="38">
                  <c:v>6.6212180374508858</c:v>
                </c:pt>
                <c:pt idx="39">
                  <c:v>6.6424249870451177</c:v>
                </c:pt>
                <c:pt idx="40">
                  <c:v>6.6431988389404664</c:v>
                </c:pt>
                <c:pt idx="41">
                  <c:v>6.6511919186939217</c:v>
                </c:pt>
                <c:pt idx="42">
                  <c:v>6.6645353380056189</c:v>
                </c:pt>
                <c:pt idx="43">
                  <c:v>6.6752913587974119</c:v>
                </c:pt>
                <c:pt idx="44">
                  <c:v>6.6726276202189183</c:v>
                </c:pt>
                <c:pt idx="45">
                  <c:v>6.6765515630632901</c:v>
                </c:pt>
                <c:pt idx="46">
                  <c:v>6.6720141072372732</c:v>
                </c:pt>
                <c:pt idx="47">
                  <c:v>6.6755221258884498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88-42AE-ABA3-F77D915F1E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627648"/>
        <c:axId val="151629184"/>
      </c:lineChart>
      <c:dateAx>
        <c:axId val="151627648"/>
        <c:scaling>
          <c:orientation val="minMax"/>
        </c:scaling>
        <c:delete val="0"/>
        <c:axPos val="b"/>
        <c:numFmt formatCode="dd/mm/yyyy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51629184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51629184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5162764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 alignWithMargins="0"/>
    <c:pageMargins b="0.98425196899999989" l="0.78740157499999996" r="0.78740157499999996" t="0.98425196899999989" header="0.49212598450000006" footer="0.49212598450000006"/>
    <c:pageSetup paperSize="9" orientation="landscape" horizontalDpi="-3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Sheet1!$L$4</c:f>
              <c:strCache>
                <c:ptCount val="1"/>
                <c:pt idx="0">
                  <c:v>Ins</c:v>
                </c:pt>
              </c:strCache>
            </c:strRef>
          </c:tx>
          <c:spPr>
            <a:ln w="38100" cap="flat" cmpd="sng" algn="ctr">
              <a:solidFill>
                <a:schemeClr val="accent6"/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Sheet1!$E$5:$E$52</c:f>
              <c:numCache>
                <c:formatCode>m/d/yyyy</c:formatCode>
                <c:ptCount val="48"/>
                <c:pt idx="0">
                  <c:v>39818</c:v>
                </c:pt>
                <c:pt idx="1">
                  <c:v>39839</c:v>
                </c:pt>
                <c:pt idx="2">
                  <c:v>39845</c:v>
                </c:pt>
                <c:pt idx="3">
                  <c:v>39847</c:v>
                </c:pt>
                <c:pt idx="4">
                  <c:v>39857</c:v>
                </c:pt>
                <c:pt idx="5">
                  <c:v>39872</c:v>
                </c:pt>
                <c:pt idx="6">
                  <c:v>39889</c:v>
                </c:pt>
                <c:pt idx="7">
                  <c:v>39909</c:v>
                </c:pt>
                <c:pt idx="8">
                  <c:v>39914</c:v>
                </c:pt>
                <c:pt idx="9">
                  <c:v>39922</c:v>
                </c:pt>
                <c:pt idx="10">
                  <c:v>39928</c:v>
                </c:pt>
                <c:pt idx="11">
                  <c:v>39939</c:v>
                </c:pt>
                <c:pt idx="12">
                  <c:v>39950</c:v>
                </c:pt>
                <c:pt idx="13">
                  <c:v>39953</c:v>
                </c:pt>
                <c:pt idx="14">
                  <c:v>39957</c:v>
                </c:pt>
                <c:pt idx="15">
                  <c:v>39971</c:v>
                </c:pt>
                <c:pt idx="16">
                  <c:v>39983</c:v>
                </c:pt>
                <c:pt idx="17">
                  <c:v>39994</c:v>
                </c:pt>
                <c:pt idx="18">
                  <c:v>40005</c:v>
                </c:pt>
                <c:pt idx="19">
                  <c:v>40017</c:v>
                </c:pt>
                <c:pt idx="20">
                  <c:v>40024</c:v>
                </c:pt>
                <c:pt idx="21">
                  <c:v>40025</c:v>
                </c:pt>
                <c:pt idx="22">
                  <c:v>40027</c:v>
                </c:pt>
                <c:pt idx="23">
                  <c:v>40041</c:v>
                </c:pt>
                <c:pt idx="24">
                  <c:v>40053</c:v>
                </c:pt>
                <c:pt idx="25">
                  <c:v>40065</c:v>
                </c:pt>
                <c:pt idx="26">
                  <c:v>40070</c:v>
                </c:pt>
                <c:pt idx="27">
                  <c:v>40078</c:v>
                </c:pt>
                <c:pt idx="28">
                  <c:v>40091</c:v>
                </c:pt>
                <c:pt idx="29">
                  <c:v>40102</c:v>
                </c:pt>
                <c:pt idx="30">
                  <c:v>40114</c:v>
                </c:pt>
                <c:pt idx="31">
                  <c:v>40125</c:v>
                </c:pt>
                <c:pt idx="32">
                  <c:v>40137</c:v>
                </c:pt>
                <c:pt idx="33">
                  <c:v>40148</c:v>
                </c:pt>
                <c:pt idx="34">
                  <c:v>40161</c:v>
                </c:pt>
                <c:pt idx="35">
                  <c:v>40169</c:v>
                </c:pt>
                <c:pt idx="36">
                  <c:v>40180</c:v>
                </c:pt>
                <c:pt idx="37">
                  <c:v>40188</c:v>
                </c:pt>
                <c:pt idx="38">
                  <c:v>40206</c:v>
                </c:pt>
                <c:pt idx="39">
                  <c:v>40214</c:v>
                </c:pt>
                <c:pt idx="40">
                  <c:v>40224</c:v>
                </c:pt>
                <c:pt idx="41">
                  <c:v>40234</c:v>
                </c:pt>
                <c:pt idx="42">
                  <c:v>40244</c:v>
                </c:pt>
                <c:pt idx="43">
                  <c:v>40258</c:v>
                </c:pt>
                <c:pt idx="44">
                  <c:v>40278</c:v>
                </c:pt>
                <c:pt idx="45">
                  <c:v>40288</c:v>
                </c:pt>
                <c:pt idx="46">
                  <c:v>40309</c:v>
                </c:pt>
                <c:pt idx="47">
                  <c:v>40322</c:v>
                </c:pt>
              </c:numCache>
            </c:numRef>
          </c:cat>
          <c:val>
            <c:numRef>
              <c:f>Sheet1!$L$5:$L$52</c:f>
              <c:numCache>
                <c:formatCode>0</c:formatCode>
                <c:ptCount val="48"/>
                <c:pt idx="0">
                  <c:v>0</c:v>
                </c:pt>
                <c:pt idx="1">
                  <c:v>34.428571428571431</c:v>
                </c:pt>
                <c:pt idx="2">
                  <c:v>79.166666666666671</c:v>
                </c:pt>
                <c:pt idx="3">
                  <c:v>249</c:v>
                </c:pt>
                <c:pt idx="4">
                  <c:v>74.900000000000006</c:v>
                </c:pt>
                <c:pt idx="5">
                  <c:v>52.4</c:v>
                </c:pt>
                <c:pt idx="6">
                  <c:v>44.235294117647058</c:v>
                </c:pt>
                <c:pt idx="7">
                  <c:v>37.799999999999997</c:v>
                </c:pt>
                <c:pt idx="8">
                  <c:v>101</c:v>
                </c:pt>
                <c:pt idx="9">
                  <c:v>94.125</c:v>
                </c:pt>
                <c:pt idx="10">
                  <c:v>67.333333333333329</c:v>
                </c:pt>
                <c:pt idx="11">
                  <c:v>54.090909090909093</c:v>
                </c:pt>
                <c:pt idx="12">
                  <c:v>72.909090909090907</c:v>
                </c:pt>
                <c:pt idx="13">
                  <c:v>183.33333333333334</c:v>
                </c:pt>
                <c:pt idx="14">
                  <c:v>179.5</c:v>
                </c:pt>
                <c:pt idx="15">
                  <c:v>49.857142857142854</c:v>
                </c:pt>
                <c:pt idx="16">
                  <c:v>64.333333333333329</c:v>
                </c:pt>
                <c:pt idx="17">
                  <c:v>70.63636363636364</c:v>
                </c:pt>
                <c:pt idx="18">
                  <c:v>65.818181818181813</c:v>
                </c:pt>
                <c:pt idx="19">
                  <c:v>71.333333333333329</c:v>
                </c:pt>
                <c:pt idx="20">
                  <c:v>107.85714285714286</c:v>
                </c:pt>
                <c:pt idx="21">
                  <c:v>616</c:v>
                </c:pt>
                <c:pt idx="22">
                  <c:v>385</c:v>
                </c:pt>
                <c:pt idx="23">
                  <c:v>50</c:v>
                </c:pt>
                <c:pt idx="24">
                  <c:v>68.166666666666671</c:v>
                </c:pt>
                <c:pt idx="25">
                  <c:v>59.5</c:v>
                </c:pt>
                <c:pt idx="26">
                  <c:v>148.80000000000001</c:v>
                </c:pt>
                <c:pt idx="27">
                  <c:v>105</c:v>
                </c:pt>
                <c:pt idx="28">
                  <c:v>76.461538461538467</c:v>
                </c:pt>
                <c:pt idx="29">
                  <c:v>72.36363636363636</c:v>
                </c:pt>
                <c:pt idx="30">
                  <c:v>62.916666666666664</c:v>
                </c:pt>
                <c:pt idx="31">
                  <c:v>60.636363636363633</c:v>
                </c:pt>
                <c:pt idx="32">
                  <c:v>63.666666666666664</c:v>
                </c:pt>
                <c:pt idx="33">
                  <c:v>62.363636363636367</c:v>
                </c:pt>
                <c:pt idx="34">
                  <c:v>56.92307692307692</c:v>
                </c:pt>
                <c:pt idx="35">
                  <c:v>102.75</c:v>
                </c:pt>
                <c:pt idx="36">
                  <c:v>66.909090909090907</c:v>
                </c:pt>
                <c:pt idx="37">
                  <c:v>100.625</c:v>
                </c:pt>
                <c:pt idx="38">
                  <c:v>42.944444444444443</c:v>
                </c:pt>
                <c:pt idx="39">
                  <c:v>94.25</c:v>
                </c:pt>
                <c:pt idx="40">
                  <c:v>77</c:v>
                </c:pt>
                <c:pt idx="41">
                  <c:v>80.599999999999994</c:v>
                </c:pt>
                <c:pt idx="42">
                  <c:v>60.9</c:v>
                </c:pt>
                <c:pt idx="43">
                  <c:v>56.5</c:v>
                </c:pt>
                <c:pt idx="44">
                  <c:v>41.95</c:v>
                </c:pt>
                <c:pt idx="45">
                  <c:v>78.3</c:v>
                </c:pt>
                <c:pt idx="46">
                  <c:v>37.61904761904762</c:v>
                </c:pt>
                <c:pt idx="47">
                  <c:v>61.692307692307693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83-4A72-8A1B-B1D84FA51FE1}"/>
            </c:ext>
          </c:extLst>
        </c:ser>
        <c:ser>
          <c:idx val="1"/>
          <c:order val="1"/>
          <c:tx>
            <c:strRef>
              <c:f>Sheet1!$M$4</c:f>
              <c:strCache>
                <c:ptCount val="1"/>
                <c:pt idx="0">
                  <c:v>Moy</c:v>
                </c:pt>
              </c:strCache>
            </c:strRef>
          </c:tx>
          <c:marker>
            <c:symbol val="none"/>
          </c:marker>
          <c:cat>
            <c:numRef>
              <c:f>Sheet1!$E$5:$E$52</c:f>
              <c:numCache>
                <c:formatCode>m/d/yyyy</c:formatCode>
                <c:ptCount val="48"/>
                <c:pt idx="0">
                  <c:v>39818</c:v>
                </c:pt>
                <c:pt idx="1">
                  <c:v>39839</c:v>
                </c:pt>
                <c:pt idx="2">
                  <c:v>39845</c:v>
                </c:pt>
                <c:pt idx="3">
                  <c:v>39847</c:v>
                </c:pt>
                <c:pt idx="4">
                  <c:v>39857</c:v>
                </c:pt>
                <c:pt idx="5">
                  <c:v>39872</c:v>
                </c:pt>
                <c:pt idx="6">
                  <c:v>39889</c:v>
                </c:pt>
                <c:pt idx="7">
                  <c:v>39909</c:v>
                </c:pt>
                <c:pt idx="8">
                  <c:v>39914</c:v>
                </c:pt>
                <c:pt idx="9">
                  <c:v>39922</c:v>
                </c:pt>
                <c:pt idx="10">
                  <c:v>39928</c:v>
                </c:pt>
                <c:pt idx="11">
                  <c:v>39939</c:v>
                </c:pt>
                <c:pt idx="12">
                  <c:v>39950</c:v>
                </c:pt>
                <c:pt idx="13">
                  <c:v>39953</c:v>
                </c:pt>
                <c:pt idx="14">
                  <c:v>39957</c:v>
                </c:pt>
                <c:pt idx="15">
                  <c:v>39971</c:v>
                </c:pt>
                <c:pt idx="16">
                  <c:v>39983</c:v>
                </c:pt>
                <c:pt idx="17">
                  <c:v>39994</c:v>
                </c:pt>
                <c:pt idx="18">
                  <c:v>40005</c:v>
                </c:pt>
                <c:pt idx="19">
                  <c:v>40017</c:v>
                </c:pt>
                <c:pt idx="20">
                  <c:v>40024</c:v>
                </c:pt>
                <c:pt idx="21">
                  <c:v>40025</c:v>
                </c:pt>
                <c:pt idx="22">
                  <c:v>40027</c:v>
                </c:pt>
                <c:pt idx="23">
                  <c:v>40041</c:v>
                </c:pt>
                <c:pt idx="24">
                  <c:v>40053</c:v>
                </c:pt>
                <c:pt idx="25">
                  <c:v>40065</c:v>
                </c:pt>
                <c:pt idx="26">
                  <c:v>40070</c:v>
                </c:pt>
                <c:pt idx="27">
                  <c:v>40078</c:v>
                </c:pt>
                <c:pt idx="28">
                  <c:v>40091</c:v>
                </c:pt>
                <c:pt idx="29">
                  <c:v>40102</c:v>
                </c:pt>
                <c:pt idx="30">
                  <c:v>40114</c:v>
                </c:pt>
                <c:pt idx="31">
                  <c:v>40125</c:v>
                </c:pt>
                <c:pt idx="32">
                  <c:v>40137</c:v>
                </c:pt>
                <c:pt idx="33">
                  <c:v>40148</c:v>
                </c:pt>
                <c:pt idx="34">
                  <c:v>40161</c:v>
                </c:pt>
                <c:pt idx="35">
                  <c:v>40169</c:v>
                </c:pt>
                <c:pt idx="36">
                  <c:v>40180</c:v>
                </c:pt>
                <c:pt idx="37">
                  <c:v>40188</c:v>
                </c:pt>
                <c:pt idx="38">
                  <c:v>40206</c:v>
                </c:pt>
                <c:pt idx="39">
                  <c:v>40214</c:v>
                </c:pt>
                <c:pt idx="40">
                  <c:v>40224</c:v>
                </c:pt>
                <c:pt idx="41">
                  <c:v>40234</c:v>
                </c:pt>
                <c:pt idx="42">
                  <c:v>40244</c:v>
                </c:pt>
                <c:pt idx="43">
                  <c:v>40258</c:v>
                </c:pt>
                <c:pt idx="44">
                  <c:v>40278</c:v>
                </c:pt>
                <c:pt idx="45">
                  <c:v>40288</c:v>
                </c:pt>
                <c:pt idx="46">
                  <c:v>40309</c:v>
                </c:pt>
                <c:pt idx="47">
                  <c:v>40322</c:v>
                </c:pt>
              </c:numCache>
            </c:numRef>
          </c:cat>
          <c:val>
            <c:numRef>
              <c:f>Sheet1!$M$5:$M$52</c:f>
              <c:numCache>
                <c:formatCode>0</c:formatCode>
                <c:ptCount val="48"/>
                <c:pt idx="0">
                  <c:v>0</c:v>
                </c:pt>
                <c:pt idx="1">
                  <c:v>17.214285714285715</c:v>
                </c:pt>
                <c:pt idx="2">
                  <c:v>37.865079365079367</c:v>
                </c:pt>
                <c:pt idx="3">
                  <c:v>90.648809523809518</c:v>
                </c:pt>
                <c:pt idx="4">
                  <c:v>87.499047619047616</c:v>
                </c:pt>
                <c:pt idx="5">
                  <c:v>81.649206349206338</c:v>
                </c:pt>
                <c:pt idx="6">
                  <c:v>76.304361744697871</c:v>
                </c:pt>
                <c:pt idx="7">
                  <c:v>71.491316526610632</c:v>
                </c:pt>
                <c:pt idx="8">
                  <c:v>74.770059134765006</c:v>
                </c:pt>
                <c:pt idx="9">
                  <c:v>76.705553221288511</c:v>
                </c:pt>
                <c:pt idx="10">
                  <c:v>75.853533231474401</c:v>
                </c:pt>
                <c:pt idx="11">
                  <c:v>74.039981219760634</c:v>
                </c:pt>
                <c:pt idx="12">
                  <c:v>73.952989657401417</c:v>
                </c:pt>
                <c:pt idx="13">
                  <c:v>81.76587134853942</c:v>
                </c:pt>
                <c:pt idx="14">
                  <c:v>88.281479925303458</c:v>
                </c:pt>
                <c:pt idx="15">
                  <c:v>85.879958858543418</c:v>
                </c:pt>
                <c:pt idx="16">
                  <c:v>84.612510298236941</c:v>
                </c:pt>
                <c:pt idx="17">
                  <c:v>83.836057705910648</c:v>
                </c:pt>
                <c:pt idx="18">
                  <c:v>82.887748448661753</c:v>
                </c:pt>
                <c:pt idx="19">
                  <c:v>82.310027692895332</c:v>
                </c:pt>
                <c:pt idx="20">
                  <c:v>83.526556986430933</c:v>
                </c:pt>
                <c:pt idx="21">
                  <c:v>107.72989530522953</c:v>
                </c:pt>
                <c:pt idx="22">
                  <c:v>119.78511724848042</c:v>
                </c:pt>
                <c:pt idx="23">
                  <c:v>116.87740402979374</c:v>
                </c:pt>
                <c:pt idx="24">
                  <c:v>114.92897453526865</c:v>
                </c:pt>
                <c:pt idx="25">
                  <c:v>112.79709089929678</c:v>
                </c:pt>
                <c:pt idx="26">
                  <c:v>114.1305319771006</c:v>
                </c:pt>
                <c:pt idx="27">
                  <c:v>113.804441549347</c:v>
                </c:pt>
                <c:pt idx="28">
                  <c:v>112.5167552359743</c:v>
                </c:pt>
                <c:pt idx="29">
                  <c:v>111.17831794022972</c:v>
                </c:pt>
                <c:pt idx="30">
                  <c:v>109.62149047979219</c:v>
                </c:pt>
                <c:pt idx="31">
                  <c:v>108.09070526593504</c:v>
                </c:pt>
                <c:pt idx="32">
                  <c:v>106.74452227807842</c:v>
                </c:pt>
                <c:pt idx="33">
                  <c:v>105.43920210412425</c:v>
                </c:pt>
                <c:pt idx="34">
                  <c:v>104.05302709895147</c:v>
                </c:pt>
                <c:pt idx="35">
                  <c:v>104.01683190175838</c:v>
                </c:pt>
                <c:pt idx="36">
                  <c:v>103.01391998303764</c:v>
                </c:pt>
                <c:pt idx="37">
                  <c:v>102.95105366769454</c:v>
                </c:pt>
                <c:pt idx="38">
                  <c:v>101.41242266197017</c:v>
                </c:pt>
                <c:pt idx="39">
                  <c:v>101.23336209542092</c:v>
                </c:pt>
                <c:pt idx="40">
                  <c:v>100.64230448333748</c:v>
                </c:pt>
                <c:pt idx="41">
                  <c:v>100.16510675754374</c:v>
                </c:pt>
                <c:pt idx="42">
                  <c:v>99.251964739926436</c:v>
                </c:pt>
                <c:pt idx="43">
                  <c:v>98.280329177655389</c:v>
                </c:pt>
                <c:pt idx="44">
                  <c:v>97.028544084818591</c:v>
                </c:pt>
                <c:pt idx="45">
                  <c:v>96.621401822105142</c:v>
                </c:pt>
                <c:pt idx="46">
                  <c:v>95.366032583742225</c:v>
                </c:pt>
                <c:pt idx="47">
                  <c:v>94.664496648503999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83-4A72-8A1B-B1D84FA51F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095168"/>
        <c:axId val="151096704"/>
      </c:lineChart>
      <c:dateAx>
        <c:axId val="151095168"/>
        <c:scaling>
          <c:orientation val="minMax"/>
        </c:scaling>
        <c:delete val="0"/>
        <c:axPos val="b"/>
        <c:numFmt formatCode="dd/mm/yyyy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51096704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51096704"/>
        <c:scaling>
          <c:orientation val="minMax"/>
        </c:scaling>
        <c:delete val="0"/>
        <c:axPos val="l"/>
        <c:numFmt formatCode="0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510951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38100" cap="flat" cmpd="sng" algn="ctr">
              <a:solidFill>
                <a:schemeClr val="accent5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cat>
            <c:numRef>
              <c:f>Sheet1!$E$5:$E$52</c:f>
              <c:numCache>
                <c:formatCode>m/d/yyyy</c:formatCode>
                <c:ptCount val="48"/>
                <c:pt idx="0">
                  <c:v>39818</c:v>
                </c:pt>
                <c:pt idx="1">
                  <c:v>39839</c:v>
                </c:pt>
                <c:pt idx="2">
                  <c:v>39845</c:v>
                </c:pt>
                <c:pt idx="3">
                  <c:v>39847</c:v>
                </c:pt>
                <c:pt idx="4">
                  <c:v>39857</c:v>
                </c:pt>
                <c:pt idx="5">
                  <c:v>39872</c:v>
                </c:pt>
                <c:pt idx="6">
                  <c:v>39889</c:v>
                </c:pt>
                <c:pt idx="7">
                  <c:v>39909</c:v>
                </c:pt>
                <c:pt idx="8">
                  <c:v>39914</c:v>
                </c:pt>
                <c:pt idx="9">
                  <c:v>39922</c:v>
                </c:pt>
                <c:pt idx="10">
                  <c:v>39928</c:v>
                </c:pt>
                <c:pt idx="11">
                  <c:v>39939</c:v>
                </c:pt>
                <c:pt idx="12">
                  <c:v>39950</c:v>
                </c:pt>
                <c:pt idx="13">
                  <c:v>39953</c:v>
                </c:pt>
                <c:pt idx="14">
                  <c:v>39957</c:v>
                </c:pt>
                <c:pt idx="15">
                  <c:v>39971</c:v>
                </c:pt>
                <c:pt idx="16">
                  <c:v>39983</c:v>
                </c:pt>
                <c:pt idx="17">
                  <c:v>39994</c:v>
                </c:pt>
                <c:pt idx="18">
                  <c:v>40005</c:v>
                </c:pt>
                <c:pt idx="19">
                  <c:v>40017</c:v>
                </c:pt>
                <c:pt idx="20">
                  <c:v>40024</c:v>
                </c:pt>
                <c:pt idx="21">
                  <c:v>40025</c:v>
                </c:pt>
                <c:pt idx="22">
                  <c:v>40027</c:v>
                </c:pt>
                <c:pt idx="23">
                  <c:v>40041</c:v>
                </c:pt>
                <c:pt idx="24">
                  <c:v>40053</c:v>
                </c:pt>
                <c:pt idx="25">
                  <c:v>40065</c:v>
                </c:pt>
                <c:pt idx="26">
                  <c:v>40070</c:v>
                </c:pt>
                <c:pt idx="27">
                  <c:v>40078</c:v>
                </c:pt>
                <c:pt idx="28">
                  <c:v>40091</c:v>
                </c:pt>
                <c:pt idx="29">
                  <c:v>40102</c:v>
                </c:pt>
                <c:pt idx="30">
                  <c:v>40114</c:v>
                </c:pt>
                <c:pt idx="31">
                  <c:v>40125</c:v>
                </c:pt>
                <c:pt idx="32">
                  <c:v>40137</c:v>
                </c:pt>
                <c:pt idx="33">
                  <c:v>40148</c:v>
                </c:pt>
                <c:pt idx="34">
                  <c:v>40161</c:v>
                </c:pt>
                <c:pt idx="35">
                  <c:v>40169</c:v>
                </c:pt>
                <c:pt idx="36">
                  <c:v>40180</c:v>
                </c:pt>
                <c:pt idx="37">
                  <c:v>40188</c:v>
                </c:pt>
                <c:pt idx="38">
                  <c:v>40206</c:v>
                </c:pt>
                <c:pt idx="39">
                  <c:v>40214</c:v>
                </c:pt>
                <c:pt idx="40">
                  <c:v>40224</c:v>
                </c:pt>
                <c:pt idx="41">
                  <c:v>40234</c:v>
                </c:pt>
                <c:pt idx="42">
                  <c:v>40244</c:v>
                </c:pt>
                <c:pt idx="43">
                  <c:v>40258</c:v>
                </c:pt>
                <c:pt idx="44">
                  <c:v>40278</c:v>
                </c:pt>
                <c:pt idx="45">
                  <c:v>40288</c:v>
                </c:pt>
                <c:pt idx="46">
                  <c:v>40309</c:v>
                </c:pt>
                <c:pt idx="47">
                  <c:v>40322</c:v>
                </c:pt>
              </c:numCache>
            </c:numRef>
          </c:cat>
          <c:val>
            <c:numRef>
              <c:f>Sheet1!$N$5:$N$52</c:f>
              <c:numCache>
                <c:formatCode>0.00</c:formatCode>
                <c:ptCount val="48"/>
                <c:pt idx="0">
                  <c:v>1.1090089214374799</c:v>
                </c:pt>
                <c:pt idx="1">
                  <c:v>1.0899999999999999</c:v>
                </c:pt>
                <c:pt idx="2">
                  <c:v>1.0949000894721146</c:v>
                </c:pt>
                <c:pt idx="3">
                  <c:v>1.1001166861143523</c:v>
                </c:pt>
                <c:pt idx="4">
                  <c:v>1.095</c:v>
                </c:pt>
                <c:pt idx="5">
                  <c:v>1.0990500089621795</c:v>
                </c:pt>
                <c:pt idx="6">
                  <c:v>1.1250052842950748</c:v>
                </c:pt>
                <c:pt idx="7">
                  <c:v>1.1430800668772061</c:v>
                </c:pt>
                <c:pt idx="8">
                  <c:v>1.4</c:v>
                </c:pt>
                <c:pt idx="9">
                  <c:v>1.1300750354897586</c:v>
                </c:pt>
                <c:pt idx="10">
                  <c:v>1.2202099737532808</c:v>
                </c:pt>
                <c:pt idx="11">
                  <c:v>1.1301173402868319</c:v>
                </c:pt>
                <c:pt idx="12">
                  <c:v>1.1350096711798838</c:v>
                </c:pt>
                <c:pt idx="13">
                  <c:v>1.2099352051835854</c:v>
                </c:pt>
                <c:pt idx="14">
                  <c:v>1.1350169619298907</c:v>
                </c:pt>
                <c:pt idx="15">
                  <c:v>1.1200000000000001</c:v>
                </c:pt>
                <c:pt idx="16">
                  <c:v>1.1150922092585622</c:v>
                </c:pt>
                <c:pt idx="17">
                  <c:v>1.119969685486927</c:v>
                </c:pt>
                <c:pt idx="18">
                  <c:v>1.0990213700818854</c:v>
                </c:pt>
                <c:pt idx="19">
                  <c:v>1.1259999999999999</c:v>
                </c:pt>
                <c:pt idx="20">
                  <c:v>1.149015317286652</c:v>
                </c:pt>
                <c:pt idx="21">
                  <c:v>0.93008216273522404</c:v>
                </c:pt>
                <c:pt idx="22">
                  <c:v>1.1099603257465023</c:v>
                </c:pt>
                <c:pt idx="23">
                  <c:v>1.1249159865578493</c:v>
                </c:pt>
                <c:pt idx="24">
                  <c:v>1.1370124033794715</c:v>
                </c:pt>
                <c:pt idx="25">
                  <c:v>1.132953428964433</c:v>
                </c:pt>
                <c:pt idx="26">
                  <c:v>1.24</c:v>
                </c:pt>
                <c:pt idx="27">
                  <c:v>1.1460520019141809</c:v>
                </c:pt>
                <c:pt idx="28">
                  <c:v>1.1580011229646265</c:v>
                </c:pt>
                <c:pt idx="29">
                  <c:v>1.161</c:v>
                </c:pt>
                <c:pt idx="30">
                  <c:v>1.1609756097560977</c:v>
                </c:pt>
                <c:pt idx="31">
                  <c:v>1.1419712070874861</c:v>
                </c:pt>
                <c:pt idx="32">
                  <c:v>1.1179293406385793</c:v>
                </c:pt>
                <c:pt idx="33">
                  <c:v>1.2299180327868853</c:v>
                </c:pt>
                <c:pt idx="34">
                  <c:v>1.1470021623746807</c:v>
                </c:pt>
                <c:pt idx="35">
                  <c:v>1.2690614136732328</c:v>
                </c:pt>
                <c:pt idx="36">
                  <c:v>1.1750540735400143</c:v>
                </c:pt>
                <c:pt idx="37">
                  <c:v>1.3452626950978237</c:v>
                </c:pt>
                <c:pt idx="38">
                  <c:v>1.1750472589792063</c:v>
                </c:pt>
                <c:pt idx="39">
                  <c:v>1.2700284090909091</c:v>
                </c:pt>
                <c:pt idx="40">
                  <c:v>1.198</c:v>
                </c:pt>
                <c:pt idx="41">
                  <c:v>1.2000000000000002</c:v>
                </c:pt>
                <c:pt idx="42">
                  <c:v>1.2370454545454546</c:v>
                </c:pt>
                <c:pt idx="43">
                  <c:v>1.3298618490967056</c:v>
                </c:pt>
                <c:pt idx="44">
                  <c:v>1.1400000000000001</c:v>
                </c:pt>
                <c:pt idx="45">
                  <c:v>1.1640700708162506</c:v>
                </c:pt>
                <c:pt idx="46">
                  <c:v>1.1050528789659224</c:v>
                </c:pt>
                <c:pt idx="47">
                  <c:v>1.0999635435654394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E3-46C8-92F4-9B00FA5124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117824"/>
        <c:axId val="151119360"/>
      </c:lineChart>
      <c:dateAx>
        <c:axId val="151117824"/>
        <c:scaling>
          <c:orientation val="minMax"/>
        </c:scaling>
        <c:delete val="0"/>
        <c:axPos val="b"/>
        <c:numFmt formatCode="dd/mm/yyyy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51119360"/>
        <c:crosses val="autoZero"/>
        <c:auto val="1"/>
        <c:lblOffset val="100"/>
        <c:baseTimeUnit val="days"/>
        <c:majorUnit val="2"/>
        <c:majorTimeUnit val="months"/>
        <c:minorUnit val="1"/>
        <c:minorTimeUnit val="months"/>
      </c:dateAx>
      <c:valAx>
        <c:axId val="151119360"/>
        <c:scaling>
          <c:orientation val="minMax"/>
        </c:scaling>
        <c:delete val="0"/>
        <c:axPos val="l"/>
        <c:numFmt formatCode="0.00" sourceLinked="1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511178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20074</xdr:colOff>
      <xdr:row>53</xdr:row>
      <xdr:rowOff>69138</xdr:rowOff>
    </xdr:from>
    <xdr:to>
      <xdr:col>7</xdr:col>
      <xdr:colOff>214595</xdr:colOff>
      <xdr:row>71</xdr:row>
      <xdr:rowOff>17786</xdr:rowOff>
    </xdr:to>
    <xdr:graphicFrame macro="">
      <xdr:nvGraphicFramePr>
        <xdr:cNvPr id="1025" name="Graphiqu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366131</xdr:colOff>
      <xdr:row>53</xdr:row>
      <xdr:rowOff>72045</xdr:rowOff>
    </xdr:from>
    <xdr:to>
      <xdr:col>11</xdr:col>
      <xdr:colOff>552489</xdr:colOff>
      <xdr:row>71</xdr:row>
      <xdr:rowOff>62119</xdr:rowOff>
    </xdr:to>
    <xdr:graphicFrame macro="">
      <xdr:nvGraphicFramePr>
        <xdr:cNvPr id="1026" name="Graphiqu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656020</xdr:colOff>
      <xdr:row>53</xdr:row>
      <xdr:rowOff>74950</xdr:rowOff>
    </xdr:from>
    <xdr:to>
      <xdr:col>17</xdr:col>
      <xdr:colOff>256009</xdr:colOff>
      <xdr:row>71</xdr:row>
      <xdr:rowOff>23598</xdr:rowOff>
    </xdr:to>
    <xdr:graphicFrame macro="">
      <xdr:nvGraphicFramePr>
        <xdr:cNvPr id="1027" name="Graphiqu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2"/>
  <sheetViews>
    <sheetView showGridLines="0" tabSelected="1" showOutlineSymbols="0" zoomScale="54" zoomScaleNormal="70" zoomScaleSheetLayoutView="100" workbookViewId="0">
      <selection activeCell="V15" sqref="V15"/>
    </sheetView>
  </sheetViews>
  <sheetFormatPr defaultColWidth="11.42578125" defaultRowHeight="14.1" customHeight="1"/>
  <cols>
    <col min="1" max="1" width="4.28515625" style="1" customWidth="1"/>
    <col min="2" max="2" width="5.5703125" style="2" customWidth="1"/>
    <col min="3" max="3" width="4.5703125" style="3" customWidth="1"/>
    <col min="4" max="4" width="14.140625" style="5" customWidth="1"/>
    <col min="5" max="5" width="17.85546875" style="5" customWidth="1"/>
    <col min="6" max="6" width="15.85546875" style="2" customWidth="1"/>
    <col min="7" max="7" width="16.5703125" style="2" customWidth="1"/>
    <col min="8" max="8" width="16.140625" style="4" customWidth="1"/>
    <col min="9" max="9" width="17.7109375" style="5" customWidth="1"/>
    <col min="10" max="10" width="17.7109375" style="2" customWidth="1"/>
    <col min="11" max="11" width="17.140625" style="5" customWidth="1"/>
    <col min="12" max="12" width="18.140625" customWidth="1"/>
    <col min="13" max="13" width="17.7109375" customWidth="1"/>
    <col min="14" max="14" width="13.28515625" customWidth="1"/>
    <col min="17" max="17" width="9.5703125" customWidth="1"/>
  </cols>
  <sheetData>
    <row r="1" spans="2:20" ht="57" customHeight="1">
      <c r="B1" s="37" t="s">
        <v>10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9"/>
    </row>
    <row r="2" spans="2:20" ht="14.25" customHeight="1"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1"/>
    </row>
    <row r="3" spans="2:20" ht="28.5" customHeight="1" thickBot="1">
      <c r="B3" s="12"/>
      <c r="E3" s="42" t="s">
        <v>0</v>
      </c>
      <c r="F3" s="40" t="s">
        <v>1</v>
      </c>
      <c r="G3" s="45" t="s">
        <v>2</v>
      </c>
      <c r="H3" s="47" t="s">
        <v>3</v>
      </c>
      <c r="I3" s="47" t="s">
        <v>4</v>
      </c>
      <c r="J3" s="40" t="s">
        <v>5</v>
      </c>
      <c r="K3" s="40"/>
      <c r="L3" s="41" t="s">
        <v>6</v>
      </c>
      <c r="M3" s="41"/>
      <c r="N3" s="35" t="s">
        <v>7</v>
      </c>
      <c r="R3" s="13"/>
    </row>
    <row r="4" spans="2:20" ht="14.1" customHeight="1" thickBot="1">
      <c r="B4" s="12"/>
      <c r="E4" s="43"/>
      <c r="F4" s="44"/>
      <c r="G4" s="46"/>
      <c r="H4" s="48"/>
      <c r="I4" s="48"/>
      <c r="J4" s="6" t="s">
        <v>8</v>
      </c>
      <c r="K4" s="6" t="s">
        <v>9</v>
      </c>
      <c r="L4" s="7" t="s">
        <v>8</v>
      </c>
      <c r="M4" s="8" t="s">
        <v>9</v>
      </c>
      <c r="N4" s="36"/>
      <c r="R4" s="13"/>
    </row>
    <row r="5" spans="2:20" ht="14.1" customHeight="1" thickTop="1">
      <c r="B5" s="12"/>
      <c r="E5" s="26">
        <v>39818</v>
      </c>
      <c r="F5" s="27">
        <v>47.25</v>
      </c>
      <c r="G5" s="28">
        <v>33636</v>
      </c>
      <c r="H5" s="29">
        <v>33.50067153792093</v>
      </c>
      <c r="I5" s="22">
        <f>G5-G4</f>
        <v>33636</v>
      </c>
      <c r="J5" s="23">
        <v>0</v>
      </c>
      <c r="K5" s="23">
        <f>AVERAGE(J$5:J5)</f>
        <v>0</v>
      </c>
      <c r="L5" s="22">
        <v>0</v>
      </c>
      <c r="M5" s="22">
        <f>AVERAGE(L$5:L5)</f>
        <v>0</v>
      </c>
      <c r="N5" s="23">
        <f>H5/F5+PRODUCT(0.4)</f>
        <v>1.1090089214374799</v>
      </c>
      <c r="R5" s="13"/>
    </row>
    <row r="6" spans="2:20" ht="14.1" customHeight="1">
      <c r="B6" s="12"/>
      <c r="E6" s="30">
        <v>39839</v>
      </c>
      <c r="F6" s="31">
        <f>H6/0.69</f>
        <v>50.724637681159422</v>
      </c>
      <c r="G6" s="32">
        <v>34359</v>
      </c>
      <c r="H6" s="33">
        <v>35</v>
      </c>
      <c r="I6" s="24">
        <f>G6-G5</f>
        <v>723</v>
      </c>
      <c r="J6" s="25">
        <f>F6*100/I6</f>
        <v>7.0158558341852588</v>
      </c>
      <c r="K6" s="25">
        <f>AVERAGE(J$5:J6)</f>
        <v>3.5079279170926294</v>
      </c>
      <c r="L6" s="24">
        <f>I6/(E6-E5)</f>
        <v>34.428571428571431</v>
      </c>
      <c r="M6" s="24">
        <f>AVERAGE(L$5:L6)</f>
        <v>17.214285714285715</v>
      </c>
      <c r="N6" s="25">
        <f t="shared" ref="N6:N52" si="0">H6/F6+PRODUCT(0.4)</f>
        <v>1.0899999999999999</v>
      </c>
      <c r="R6" s="13"/>
    </row>
    <row r="7" spans="2:20" ht="14.1" customHeight="1">
      <c r="B7" s="12"/>
      <c r="E7" s="30">
        <v>39845</v>
      </c>
      <c r="F7" s="31">
        <v>33.53</v>
      </c>
      <c r="G7" s="32">
        <v>34834</v>
      </c>
      <c r="H7" s="33">
        <v>23.3</v>
      </c>
      <c r="I7" s="24">
        <f t="shared" ref="I7:I24" si="1">G7-G6</f>
        <v>475</v>
      </c>
      <c r="J7" s="25">
        <f t="shared" ref="J7:J24" si="2">F7*100/I7</f>
        <v>7.0589473684210526</v>
      </c>
      <c r="K7" s="25">
        <f>AVERAGE(J$5:J7)</f>
        <v>4.6916010675354372</v>
      </c>
      <c r="L7" s="24">
        <f t="shared" ref="L7:L24" si="3">I7/(E7-E6)</f>
        <v>79.166666666666671</v>
      </c>
      <c r="M7" s="24">
        <f>AVERAGE(L$5:L7)</f>
        <v>37.865079365079367</v>
      </c>
      <c r="N7" s="25">
        <f t="shared" si="0"/>
        <v>1.0949000894721146</v>
      </c>
      <c r="R7" s="13"/>
    </row>
    <row r="8" spans="2:20" ht="14.1" customHeight="1">
      <c r="B8" s="12"/>
      <c r="E8" s="30">
        <v>39847</v>
      </c>
      <c r="F8" s="31">
        <v>34.28</v>
      </c>
      <c r="G8" s="32">
        <v>35332</v>
      </c>
      <c r="H8" s="33">
        <v>24</v>
      </c>
      <c r="I8" s="24">
        <f t="shared" si="1"/>
        <v>498</v>
      </c>
      <c r="J8" s="25">
        <f t="shared" si="2"/>
        <v>6.8835341365461851</v>
      </c>
      <c r="K8" s="25">
        <f>AVERAGE(J$5:J8)</f>
        <v>5.2395843347881241</v>
      </c>
      <c r="L8" s="24">
        <f t="shared" si="3"/>
        <v>249</v>
      </c>
      <c r="M8" s="24">
        <f>AVERAGE(L$5:L8)</f>
        <v>90.648809523809518</v>
      </c>
      <c r="N8" s="25">
        <f t="shared" si="0"/>
        <v>1.1001166861143523</v>
      </c>
      <c r="R8" s="13"/>
      <c r="T8" s="21">
        <f>PRODUCT(N8:S8)</f>
        <v>1.1001166861143523</v>
      </c>
    </row>
    <row r="9" spans="2:20" ht="14.1" customHeight="1">
      <c r="B9" s="12"/>
      <c r="E9" s="30">
        <v>39857</v>
      </c>
      <c r="F9" s="31">
        <f>36/0.695</f>
        <v>51.798561151079141</v>
      </c>
      <c r="G9" s="32">
        <v>36081</v>
      </c>
      <c r="H9" s="33">
        <v>36</v>
      </c>
      <c r="I9" s="24">
        <f t="shared" si="1"/>
        <v>749</v>
      </c>
      <c r="J9" s="25">
        <f t="shared" si="2"/>
        <v>6.9156957478076286</v>
      </c>
      <c r="K9" s="25">
        <f>AVERAGE(J$5:J9)</f>
        <v>5.5748066173920252</v>
      </c>
      <c r="L9" s="24">
        <f t="shared" si="3"/>
        <v>74.900000000000006</v>
      </c>
      <c r="M9" s="24">
        <f>AVERAGE(L$5:L9)</f>
        <v>87.499047619047616</v>
      </c>
      <c r="N9" s="25">
        <f t="shared" si="0"/>
        <v>1.095</v>
      </c>
      <c r="R9" s="13"/>
    </row>
    <row r="10" spans="2:20" ht="14.1" customHeight="1">
      <c r="B10" s="12"/>
      <c r="E10" s="30">
        <v>39872</v>
      </c>
      <c r="F10" s="31">
        <v>55.79</v>
      </c>
      <c r="G10" s="32">
        <v>36867</v>
      </c>
      <c r="H10" s="33">
        <v>39</v>
      </c>
      <c r="I10" s="24">
        <f t="shared" si="1"/>
        <v>786</v>
      </c>
      <c r="J10" s="25">
        <f t="shared" si="2"/>
        <v>7.0979643765903306</v>
      </c>
      <c r="K10" s="25">
        <f>AVERAGE(J$5:J10)</f>
        <v>5.8286662439250767</v>
      </c>
      <c r="L10" s="24">
        <f t="shared" si="3"/>
        <v>52.4</v>
      </c>
      <c r="M10" s="24">
        <f>AVERAGE(L$5:L10)</f>
        <v>81.649206349206338</v>
      </c>
      <c r="N10" s="25">
        <f t="shared" si="0"/>
        <v>1.0990500089621795</v>
      </c>
      <c r="R10" s="13"/>
    </row>
    <row r="11" spans="2:20" ht="14.1" customHeight="1">
      <c r="B11" s="12"/>
      <c r="E11" s="30">
        <v>39889</v>
      </c>
      <c r="F11" s="31">
        <v>47.31</v>
      </c>
      <c r="G11" s="32">
        <v>37619</v>
      </c>
      <c r="H11" s="33">
        <v>34.299999999999997</v>
      </c>
      <c r="I11" s="24">
        <f t="shared" si="1"/>
        <v>752</v>
      </c>
      <c r="J11" s="25">
        <f t="shared" si="2"/>
        <v>6.2912234042553195</v>
      </c>
      <c r="K11" s="25">
        <f>AVERAGE(J$5:J11)</f>
        <v>5.8947458382579683</v>
      </c>
      <c r="L11" s="24">
        <f t="shared" si="3"/>
        <v>44.235294117647058</v>
      </c>
      <c r="M11" s="24">
        <f>AVERAGE(L$5:L11)</f>
        <v>76.304361744697871</v>
      </c>
      <c r="N11" s="25">
        <f t="shared" si="0"/>
        <v>1.1250052842950748</v>
      </c>
      <c r="R11" s="13"/>
    </row>
    <row r="12" spans="2:20" ht="14.1" customHeight="1">
      <c r="B12" s="12"/>
      <c r="E12" s="30">
        <v>39909</v>
      </c>
      <c r="F12" s="31">
        <v>53.83</v>
      </c>
      <c r="G12" s="32">
        <v>38375</v>
      </c>
      <c r="H12" s="33">
        <v>40</v>
      </c>
      <c r="I12" s="24">
        <f t="shared" si="1"/>
        <v>756</v>
      </c>
      <c r="J12" s="25">
        <f t="shared" si="2"/>
        <v>7.1203703703703702</v>
      </c>
      <c r="K12" s="25">
        <f>AVERAGE(J$5:J12)</f>
        <v>6.047948904772019</v>
      </c>
      <c r="L12" s="24">
        <f t="shared" si="3"/>
        <v>37.799999999999997</v>
      </c>
      <c r="M12" s="24">
        <f>AVERAGE(L$5:L12)</f>
        <v>71.491316526610632</v>
      </c>
      <c r="N12" s="25">
        <f t="shared" si="0"/>
        <v>1.1430800668772061</v>
      </c>
      <c r="R12" s="13"/>
    </row>
    <row r="13" spans="2:20" ht="14.1" customHeight="1">
      <c r="B13" s="12"/>
      <c r="E13" s="30">
        <v>39914</v>
      </c>
      <c r="F13" s="31">
        <v>36.049999999999997</v>
      </c>
      <c r="G13" s="32">
        <v>38880</v>
      </c>
      <c r="H13" s="34">
        <v>36.049999999999997</v>
      </c>
      <c r="I13" s="24">
        <f t="shared" si="1"/>
        <v>505</v>
      </c>
      <c r="J13" s="25">
        <f t="shared" si="2"/>
        <v>7.1386138613861378</v>
      </c>
      <c r="K13" s="25">
        <f>AVERAGE(J$5:J13)</f>
        <v>6.1691338999513654</v>
      </c>
      <c r="L13" s="24">
        <f t="shared" si="3"/>
        <v>101</v>
      </c>
      <c r="M13" s="24">
        <f>AVERAGE(L$5:L13)</f>
        <v>74.770059134765006</v>
      </c>
      <c r="N13" s="25">
        <f t="shared" si="0"/>
        <v>1.4</v>
      </c>
      <c r="R13" s="13"/>
    </row>
    <row r="14" spans="2:20" ht="14.1" customHeight="1">
      <c r="B14" s="12"/>
      <c r="E14" s="30">
        <v>39922</v>
      </c>
      <c r="F14" s="31">
        <v>49.31</v>
      </c>
      <c r="G14" s="32">
        <v>39633</v>
      </c>
      <c r="H14" s="34">
        <v>36</v>
      </c>
      <c r="I14" s="24">
        <f t="shared" si="1"/>
        <v>753</v>
      </c>
      <c r="J14" s="25">
        <f t="shared" si="2"/>
        <v>6.5484727755644094</v>
      </c>
      <c r="K14" s="25">
        <f>AVERAGE(J$5:J14)</f>
        <v>6.2070677875126705</v>
      </c>
      <c r="L14" s="24">
        <f t="shared" si="3"/>
        <v>94.125</v>
      </c>
      <c r="M14" s="24">
        <f>AVERAGE(L$5:L14)</f>
        <v>76.705553221288511</v>
      </c>
      <c r="N14" s="25">
        <f t="shared" si="0"/>
        <v>1.1300750354897586</v>
      </c>
      <c r="R14" s="13"/>
    </row>
    <row r="15" spans="2:20" ht="14.1" customHeight="1">
      <c r="B15" s="12"/>
      <c r="E15" s="30">
        <v>39928</v>
      </c>
      <c r="F15" s="33">
        <v>30.48</v>
      </c>
      <c r="G15" s="32">
        <v>40037</v>
      </c>
      <c r="H15" s="33">
        <v>25</v>
      </c>
      <c r="I15" s="24">
        <f t="shared" si="1"/>
        <v>404</v>
      </c>
      <c r="J15" s="25">
        <f t="shared" si="2"/>
        <v>7.5445544554455441</v>
      </c>
      <c r="K15" s="25">
        <f>AVERAGE(J$5:J15)</f>
        <v>6.3286574845974775</v>
      </c>
      <c r="L15" s="24">
        <f t="shared" si="3"/>
        <v>67.333333333333329</v>
      </c>
      <c r="M15" s="24">
        <f>AVERAGE(L$5:L15)</f>
        <v>75.853533231474401</v>
      </c>
      <c r="N15" s="25">
        <f t="shared" si="0"/>
        <v>1.2202099737532808</v>
      </c>
      <c r="R15" s="13"/>
    </row>
    <row r="16" spans="2:20" ht="14.1" customHeight="1">
      <c r="B16" s="12"/>
      <c r="E16" s="30">
        <v>39939</v>
      </c>
      <c r="F16" s="31">
        <v>38.35</v>
      </c>
      <c r="G16" s="32">
        <v>40632</v>
      </c>
      <c r="H16" s="33">
        <v>28</v>
      </c>
      <c r="I16" s="24">
        <f t="shared" si="1"/>
        <v>595</v>
      </c>
      <c r="J16" s="25">
        <f t="shared" si="2"/>
        <v>6.4453781512605044</v>
      </c>
      <c r="K16" s="25">
        <f>AVERAGE(J$5:J16)</f>
        <v>6.3383842068193958</v>
      </c>
      <c r="L16" s="24">
        <f t="shared" si="3"/>
        <v>54.090909090909093</v>
      </c>
      <c r="M16" s="24">
        <f>AVERAGE(L$5:L16)</f>
        <v>74.039981219760634</v>
      </c>
      <c r="N16" s="25">
        <f t="shared" si="0"/>
        <v>1.1301173402868319</v>
      </c>
      <c r="R16" s="13"/>
    </row>
    <row r="17" spans="2:18" ht="14.1" customHeight="1">
      <c r="B17" s="12"/>
      <c r="E17" s="30">
        <v>39950</v>
      </c>
      <c r="F17" s="31">
        <v>51.7</v>
      </c>
      <c r="G17" s="32">
        <v>41434</v>
      </c>
      <c r="H17" s="33">
        <v>38</v>
      </c>
      <c r="I17" s="24">
        <f t="shared" si="1"/>
        <v>802</v>
      </c>
      <c r="J17" s="25">
        <f t="shared" si="2"/>
        <v>6.4463840399002494</v>
      </c>
      <c r="K17" s="25">
        <f>AVERAGE(J$5:J17)</f>
        <v>6.3466918862871546</v>
      </c>
      <c r="L17" s="24">
        <f t="shared" si="3"/>
        <v>72.909090909090907</v>
      </c>
      <c r="M17" s="24">
        <f>AVERAGE(L$5:L17)</f>
        <v>73.952989657401417</v>
      </c>
      <c r="N17" s="25">
        <f t="shared" si="0"/>
        <v>1.1350096711798838</v>
      </c>
      <c r="R17" s="13"/>
    </row>
    <row r="18" spans="2:18" ht="14.1" customHeight="1">
      <c r="B18" s="12"/>
      <c r="E18" s="30">
        <v>39953</v>
      </c>
      <c r="F18" s="31">
        <v>37.04</v>
      </c>
      <c r="G18" s="32">
        <v>41984</v>
      </c>
      <c r="H18" s="33">
        <v>30</v>
      </c>
      <c r="I18" s="24">
        <f t="shared" si="1"/>
        <v>550</v>
      </c>
      <c r="J18" s="25">
        <f t="shared" si="2"/>
        <v>6.7345454545454544</v>
      </c>
      <c r="K18" s="25">
        <f>AVERAGE(J$5:J18)</f>
        <v>6.3743957125913182</v>
      </c>
      <c r="L18" s="24">
        <f t="shared" si="3"/>
        <v>183.33333333333334</v>
      </c>
      <c r="M18" s="24">
        <f>AVERAGE(L$5:L18)</f>
        <v>81.76587134853942</v>
      </c>
      <c r="N18" s="25">
        <f t="shared" si="0"/>
        <v>1.2099352051835854</v>
      </c>
      <c r="R18" s="13"/>
    </row>
    <row r="19" spans="2:18" ht="14.1" customHeight="1">
      <c r="B19" s="12"/>
      <c r="E19" s="30">
        <v>39957</v>
      </c>
      <c r="F19" s="31">
        <v>53.06</v>
      </c>
      <c r="G19" s="32">
        <v>42702</v>
      </c>
      <c r="H19" s="33">
        <v>39</v>
      </c>
      <c r="I19" s="24">
        <f t="shared" si="1"/>
        <v>718</v>
      </c>
      <c r="J19" s="25">
        <f t="shared" si="2"/>
        <v>7.389972144846797</v>
      </c>
      <c r="K19" s="25">
        <f>AVERAGE(J$5:J19)</f>
        <v>6.4421008080750166</v>
      </c>
      <c r="L19" s="24">
        <f t="shared" si="3"/>
        <v>179.5</v>
      </c>
      <c r="M19" s="24">
        <f>AVERAGE(L$5:L19)</f>
        <v>88.281479925303458</v>
      </c>
      <c r="N19" s="25">
        <f t="shared" si="0"/>
        <v>1.1350169619298907</v>
      </c>
      <c r="R19" s="13"/>
    </row>
    <row r="20" spans="2:18" ht="14.1" customHeight="1">
      <c r="B20" s="12"/>
      <c r="E20" s="30">
        <v>39971</v>
      </c>
      <c r="F20" s="31">
        <f>H20/0.72</f>
        <v>47.222222222222221</v>
      </c>
      <c r="G20" s="32">
        <v>43400</v>
      </c>
      <c r="H20" s="33">
        <v>34</v>
      </c>
      <c r="I20" s="24">
        <f t="shared" si="1"/>
        <v>698</v>
      </c>
      <c r="J20" s="25">
        <f t="shared" si="2"/>
        <v>6.7653613498885701</v>
      </c>
      <c r="K20" s="25">
        <f>AVERAGE(J$5:J20)</f>
        <v>6.4623045919383637</v>
      </c>
      <c r="L20" s="24">
        <f t="shared" si="3"/>
        <v>49.857142857142854</v>
      </c>
      <c r="M20" s="24">
        <f>AVERAGE(L$5:L20)</f>
        <v>85.879958858543418</v>
      </c>
      <c r="N20" s="25">
        <f t="shared" si="0"/>
        <v>1.1200000000000001</v>
      </c>
      <c r="R20" s="13"/>
    </row>
    <row r="21" spans="2:18" ht="14.1" customHeight="1">
      <c r="B21" s="12"/>
      <c r="E21" s="30">
        <v>39983</v>
      </c>
      <c r="F21" s="31">
        <v>53.14</v>
      </c>
      <c r="G21" s="32">
        <v>44172</v>
      </c>
      <c r="H21" s="33">
        <v>38</v>
      </c>
      <c r="I21" s="24">
        <f t="shared" si="1"/>
        <v>772</v>
      </c>
      <c r="J21" s="25">
        <f t="shared" si="2"/>
        <v>6.8834196891191706</v>
      </c>
      <c r="K21" s="25">
        <f>AVERAGE(J$5:J21)</f>
        <v>6.487076068243117</v>
      </c>
      <c r="L21" s="24">
        <f t="shared" si="3"/>
        <v>64.333333333333329</v>
      </c>
      <c r="M21" s="24">
        <f>AVERAGE(L$5:L21)</f>
        <v>84.612510298236941</v>
      </c>
      <c r="N21" s="25">
        <f t="shared" si="0"/>
        <v>1.1150922092585622</v>
      </c>
      <c r="R21" s="13"/>
    </row>
    <row r="22" spans="2:18" ht="14.1" customHeight="1">
      <c r="B22" s="12"/>
      <c r="E22" s="30">
        <v>39994</v>
      </c>
      <c r="F22" s="31">
        <v>52.78</v>
      </c>
      <c r="G22" s="32">
        <v>44949</v>
      </c>
      <c r="H22" s="33">
        <v>38</v>
      </c>
      <c r="I22" s="24">
        <f t="shared" si="1"/>
        <v>777</v>
      </c>
      <c r="J22" s="25">
        <f t="shared" si="2"/>
        <v>6.7927927927927927</v>
      </c>
      <c r="K22" s="25">
        <f>AVERAGE(J$5:J22)</f>
        <v>6.5040603307180991</v>
      </c>
      <c r="L22" s="24">
        <f t="shared" si="3"/>
        <v>70.63636363636364</v>
      </c>
      <c r="M22" s="24">
        <f>AVERAGE(L$5:L22)</f>
        <v>83.836057705910648</v>
      </c>
      <c r="N22" s="25">
        <f t="shared" si="0"/>
        <v>1.119969685486927</v>
      </c>
      <c r="R22" s="13"/>
    </row>
    <row r="23" spans="2:18" ht="14.1" customHeight="1">
      <c r="B23" s="12"/>
      <c r="E23" s="30">
        <v>40005</v>
      </c>
      <c r="F23" s="31">
        <v>50.07</v>
      </c>
      <c r="G23" s="32">
        <v>45673</v>
      </c>
      <c r="H23" s="33">
        <v>35</v>
      </c>
      <c r="I23" s="24">
        <f t="shared" si="1"/>
        <v>724</v>
      </c>
      <c r="J23" s="25">
        <f t="shared" si="2"/>
        <v>6.915745856353591</v>
      </c>
      <c r="K23" s="25">
        <f>AVERAGE(J$5:J23)</f>
        <v>6.5257279899620722</v>
      </c>
      <c r="L23" s="24">
        <f t="shared" si="3"/>
        <v>65.818181818181813</v>
      </c>
      <c r="M23" s="24">
        <f>AVERAGE(L$5:L23)</f>
        <v>82.887748448661753</v>
      </c>
      <c r="N23" s="25">
        <f t="shared" si="0"/>
        <v>1.0990213700818854</v>
      </c>
      <c r="R23" s="13"/>
    </row>
    <row r="24" spans="2:18" ht="14.1" customHeight="1">
      <c r="B24" s="12"/>
      <c r="E24" s="30">
        <v>40017</v>
      </c>
      <c r="F24" s="31">
        <f>37.77/0.726</f>
        <v>52.024793388429757</v>
      </c>
      <c r="G24" s="32">
        <v>46529</v>
      </c>
      <c r="H24" s="34">
        <v>37.770000000000003</v>
      </c>
      <c r="I24" s="24">
        <f t="shared" si="1"/>
        <v>856</v>
      </c>
      <c r="J24" s="25">
        <f t="shared" si="2"/>
        <v>6.0776627790221678</v>
      </c>
      <c r="K24" s="25">
        <f>AVERAGE(J$5:J24)</f>
        <v>6.5033247294150769</v>
      </c>
      <c r="L24" s="24">
        <f t="shared" si="3"/>
        <v>71.333333333333329</v>
      </c>
      <c r="M24" s="24">
        <f>AVERAGE(L$5:L24)</f>
        <v>82.310027692895332</v>
      </c>
      <c r="N24" s="25">
        <f t="shared" si="0"/>
        <v>1.1259999999999999</v>
      </c>
      <c r="R24" s="13"/>
    </row>
    <row r="25" spans="2:18" ht="14.1" customHeight="1">
      <c r="B25" s="12"/>
      <c r="E25" s="30">
        <v>40024</v>
      </c>
      <c r="F25" s="33">
        <v>45.7</v>
      </c>
      <c r="G25" s="32">
        <v>47284</v>
      </c>
      <c r="H25" s="33">
        <v>34.229999999999997</v>
      </c>
      <c r="I25" s="24">
        <f t="shared" ref="I25:I52" si="4">G25-G24</f>
        <v>755</v>
      </c>
      <c r="J25" s="25">
        <f t="shared" ref="J25:J52" si="5">F25*100/I25</f>
        <v>6.0529801324503314</v>
      </c>
      <c r="K25" s="25">
        <f>AVERAGE(J$5:J25)</f>
        <v>6.4818797486072315</v>
      </c>
      <c r="L25" s="24">
        <f t="shared" ref="L25:L52" si="6">I25/(E25-E24)</f>
        <v>107.85714285714286</v>
      </c>
      <c r="M25" s="24">
        <f>AVERAGE(L$5:L25)</f>
        <v>83.526556986430933</v>
      </c>
      <c r="N25" s="25">
        <f t="shared" si="0"/>
        <v>1.149015317286652</v>
      </c>
      <c r="R25" s="13"/>
    </row>
    <row r="26" spans="2:18" ht="14.1" customHeight="1">
      <c r="B26" s="12"/>
      <c r="E26" s="30">
        <v>40025</v>
      </c>
      <c r="F26" s="31">
        <v>37.729999999999997</v>
      </c>
      <c r="G26" s="32">
        <v>47900</v>
      </c>
      <c r="H26" s="33">
        <v>20</v>
      </c>
      <c r="I26" s="24">
        <f t="shared" si="4"/>
        <v>616</v>
      </c>
      <c r="J26" s="25">
        <f t="shared" si="5"/>
        <v>6.1249999999999991</v>
      </c>
      <c r="K26" s="25">
        <f>AVERAGE(J$5:J26)</f>
        <v>6.4656579418523572</v>
      </c>
      <c r="L26" s="24">
        <f t="shared" si="6"/>
        <v>616</v>
      </c>
      <c r="M26" s="24">
        <f>AVERAGE(L$5:L26)</f>
        <v>107.72989530522953</v>
      </c>
      <c r="N26" s="25">
        <f t="shared" si="0"/>
        <v>0.93008216273522404</v>
      </c>
      <c r="R26" s="13"/>
    </row>
    <row r="27" spans="2:18" ht="14.1" customHeight="1">
      <c r="B27" s="12"/>
      <c r="E27" s="30">
        <v>40027</v>
      </c>
      <c r="F27" s="33">
        <v>47.89</v>
      </c>
      <c r="G27" s="32">
        <v>48670</v>
      </c>
      <c r="H27" s="33">
        <v>34</v>
      </c>
      <c r="I27" s="24">
        <f t="shared" si="4"/>
        <v>770</v>
      </c>
      <c r="J27" s="25">
        <f t="shared" si="5"/>
        <v>6.2194805194805198</v>
      </c>
      <c r="K27" s="25">
        <f>AVERAGE(J$5:J27)</f>
        <v>6.4549545756622777</v>
      </c>
      <c r="L27" s="24">
        <f t="shared" si="6"/>
        <v>385</v>
      </c>
      <c r="M27" s="24">
        <f>AVERAGE(L$5:L27)</f>
        <v>119.78511724848042</v>
      </c>
      <c r="N27" s="25">
        <f t="shared" si="0"/>
        <v>1.1099603257465023</v>
      </c>
      <c r="R27" s="13"/>
    </row>
    <row r="28" spans="2:18" ht="14.1" customHeight="1">
      <c r="B28" s="12"/>
      <c r="E28" s="30">
        <v>40041</v>
      </c>
      <c r="F28" s="33">
        <v>41.66</v>
      </c>
      <c r="G28" s="32">
        <v>49370</v>
      </c>
      <c r="H28" s="33">
        <v>30.2</v>
      </c>
      <c r="I28" s="24">
        <f t="shared" si="4"/>
        <v>700</v>
      </c>
      <c r="J28" s="25">
        <f t="shared" si="5"/>
        <v>5.9514285714285711</v>
      </c>
      <c r="K28" s="25">
        <f>AVERAGE(J$5:J28)</f>
        <v>6.4339743254858739</v>
      </c>
      <c r="L28" s="24">
        <f t="shared" si="6"/>
        <v>50</v>
      </c>
      <c r="M28" s="24">
        <f>AVERAGE(L$5:L28)</f>
        <v>116.87740402979374</v>
      </c>
      <c r="N28" s="25">
        <f t="shared" si="0"/>
        <v>1.1249159865578493</v>
      </c>
      <c r="R28" s="13"/>
    </row>
    <row r="29" spans="2:18" ht="14.1" customHeight="1">
      <c r="B29" s="12"/>
      <c r="E29" s="30">
        <v>40053</v>
      </c>
      <c r="F29" s="31">
        <v>55.63</v>
      </c>
      <c r="G29" s="32">
        <v>50188</v>
      </c>
      <c r="H29" s="33">
        <v>41</v>
      </c>
      <c r="I29" s="24">
        <f t="shared" si="4"/>
        <v>818</v>
      </c>
      <c r="J29" s="25">
        <f t="shared" si="5"/>
        <v>6.8007334963325183</v>
      </c>
      <c r="K29" s="25">
        <f>AVERAGE(J$5:J29)</f>
        <v>6.44864469231974</v>
      </c>
      <c r="L29" s="24">
        <f t="shared" si="6"/>
        <v>68.166666666666671</v>
      </c>
      <c r="M29" s="24">
        <f>AVERAGE(L$5:L29)</f>
        <v>114.92897453526865</v>
      </c>
      <c r="N29" s="25">
        <f t="shared" si="0"/>
        <v>1.1370124033794715</v>
      </c>
      <c r="R29" s="13"/>
    </row>
    <row r="30" spans="2:18" ht="14.1" customHeight="1">
      <c r="B30" s="12"/>
      <c r="E30" s="30">
        <v>40065</v>
      </c>
      <c r="F30" s="31">
        <v>50.89</v>
      </c>
      <c r="G30" s="32">
        <v>50902</v>
      </c>
      <c r="H30" s="33">
        <v>37.299999999999997</v>
      </c>
      <c r="I30" s="24">
        <f t="shared" si="4"/>
        <v>714</v>
      </c>
      <c r="J30" s="25">
        <f t="shared" si="5"/>
        <v>7.1274509803921573</v>
      </c>
      <c r="K30" s="25">
        <f>AVERAGE(J$5:J30)</f>
        <v>6.4747526264763717</v>
      </c>
      <c r="L30" s="24">
        <f t="shared" si="6"/>
        <v>59.5</v>
      </c>
      <c r="M30" s="24">
        <f>AVERAGE(L$5:L30)</f>
        <v>112.79709089929678</v>
      </c>
      <c r="N30" s="25">
        <f t="shared" si="0"/>
        <v>1.132953428964433</v>
      </c>
      <c r="R30" s="13"/>
    </row>
    <row r="31" spans="2:18" ht="14.1" customHeight="1">
      <c r="B31" s="12"/>
      <c r="E31" s="30">
        <v>40070</v>
      </c>
      <c r="F31" s="31">
        <f>48/0.84</f>
        <v>57.142857142857146</v>
      </c>
      <c r="G31" s="32">
        <v>51646</v>
      </c>
      <c r="H31" s="33">
        <v>48</v>
      </c>
      <c r="I31" s="24">
        <f t="shared" si="4"/>
        <v>744</v>
      </c>
      <c r="J31" s="25">
        <f t="shared" si="5"/>
        <v>7.6804915514592942</v>
      </c>
      <c r="K31" s="25">
        <f>AVERAGE(J$5:J31)</f>
        <v>6.5194096236979604</v>
      </c>
      <c r="L31" s="24">
        <f t="shared" si="6"/>
        <v>148.80000000000001</v>
      </c>
      <c r="M31" s="24">
        <f>AVERAGE(L$5:L31)</f>
        <v>114.1305319771006</v>
      </c>
      <c r="N31" s="25">
        <f t="shared" si="0"/>
        <v>1.24</v>
      </c>
      <c r="R31" s="13"/>
    </row>
    <row r="32" spans="2:18" ht="14.1" customHeight="1">
      <c r="B32" s="12"/>
      <c r="E32" s="30">
        <v>40078</v>
      </c>
      <c r="F32" s="31">
        <v>62.69</v>
      </c>
      <c r="G32" s="32">
        <v>52486</v>
      </c>
      <c r="H32" s="33">
        <v>46.77</v>
      </c>
      <c r="I32" s="24">
        <f t="shared" si="4"/>
        <v>840</v>
      </c>
      <c r="J32" s="25">
        <f t="shared" si="5"/>
        <v>7.4630952380952378</v>
      </c>
      <c r="K32" s="25">
        <f>AVERAGE(J$5:J32)</f>
        <v>6.5531126813550058</v>
      </c>
      <c r="L32" s="24">
        <f t="shared" si="6"/>
        <v>105</v>
      </c>
      <c r="M32" s="24">
        <f>AVERAGE(L$5:L32)</f>
        <v>113.804441549347</v>
      </c>
      <c r="N32" s="25">
        <f t="shared" si="0"/>
        <v>1.1460520019141809</v>
      </c>
      <c r="R32" s="13"/>
    </row>
    <row r="33" spans="2:18" ht="14.1" customHeight="1">
      <c r="B33" s="12"/>
      <c r="E33" s="30">
        <v>40091</v>
      </c>
      <c r="F33" s="31">
        <f>71.24</f>
        <v>71.239999999999995</v>
      </c>
      <c r="G33" s="32">
        <v>53480</v>
      </c>
      <c r="H33" s="33">
        <v>54</v>
      </c>
      <c r="I33" s="24">
        <f t="shared" si="4"/>
        <v>994</v>
      </c>
      <c r="J33" s="25">
        <f t="shared" si="5"/>
        <v>7.1670020120724338</v>
      </c>
      <c r="K33" s="25">
        <f>AVERAGE(J$5:J33)</f>
        <v>6.5742812789659517</v>
      </c>
      <c r="L33" s="24">
        <f t="shared" si="6"/>
        <v>76.461538461538467</v>
      </c>
      <c r="M33" s="24">
        <f>AVERAGE(L$5:L33)</f>
        <v>112.5167552359743</v>
      </c>
      <c r="N33" s="25">
        <f t="shared" si="0"/>
        <v>1.1580011229646265</v>
      </c>
      <c r="R33" s="13"/>
    </row>
    <row r="34" spans="2:18" ht="14.1" customHeight="1">
      <c r="B34" s="12"/>
      <c r="E34" s="30">
        <v>40102</v>
      </c>
      <c r="F34" s="31">
        <f>41/0.761</f>
        <v>53.876478318002626</v>
      </c>
      <c r="G34" s="32">
        <v>54276</v>
      </c>
      <c r="H34" s="33">
        <v>41</v>
      </c>
      <c r="I34" s="24">
        <f t="shared" si="4"/>
        <v>796</v>
      </c>
      <c r="J34" s="25">
        <f t="shared" si="5"/>
        <v>6.7684017987440486</v>
      </c>
      <c r="K34" s="25">
        <f>AVERAGE(J$5:J34)</f>
        <v>6.5807519629585549</v>
      </c>
      <c r="L34" s="24">
        <f t="shared" si="6"/>
        <v>72.36363636363636</v>
      </c>
      <c r="M34" s="24">
        <f>AVERAGE(L$5:L34)</f>
        <v>111.17831794022972</v>
      </c>
      <c r="N34" s="25">
        <f t="shared" si="0"/>
        <v>1.161</v>
      </c>
      <c r="R34" s="13"/>
    </row>
    <row r="35" spans="2:18" ht="14.1" customHeight="1">
      <c r="B35" s="12"/>
      <c r="E35" s="30">
        <v>40114</v>
      </c>
      <c r="F35" s="31">
        <v>51.25</v>
      </c>
      <c r="G35" s="32">
        <v>55031</v>
      </c>
      <c r="H35" s="33">
        <v>39</v>
      </c>
      <c r="I35" s="24">
        <f t="shared" si="4"/>
        <v>755</v>
      </c>
      <c r="J35" s="25">
        <f t="shared" si="5"/>
        <v>6.7880794701986753</v>
      </c>
      <c r="K35" s="25">
        <f>AVERAGE(J$5:J35)</f>
        <v>6.5874399470630749</v>
      </c>
      <c r="L35" s="24">
        <f t="shared" si="6"/>
        <v>62.916666666666664</v>
      </c>
      <c r="M35" s="24">
        <f>AVERAGE(L$5:L35)</f>
        <v>109.62149047979219</v>
      </c>
      <c r="N35" s="25">
        <f t="shared" si="0"/>
        <v>1.1609756097560977</v>
      </c>
      <c r="R35" s="13"/>
    </row>
    <row r="36" spans="2:18" ht="14.1" customHeight="1">
      <c r="B36" s="12"/>
      <c r="E36" s="30">
        <v>40125</v>
      </c>
      <c r="F36" s="31">
        <v>45.15</v>
      </c>
      <c r="G36" s="32">
        <v>55698</v>
      </c>
      <c r="H36" s="33">
        <v>33.5</v>
      </c>
      <c r="I36" s="24">
        <f t="shared" si="4"/>
        <v>667</v>
      </c>
      <c r="J36" s="25">
        <f t="shared" si="5"/>
        <v>6.7691154422788609</v>
      </c>
      <c r="K36" s="25">
        <f>AVERAGE(J$5:J36)</f>
        <v>6.5931173062885682</v>
      </c>
      <c r="L36" s="24">
        <f t="shared" si="6"/>
        <v>60.636363636363633</v>
      </c>
      <c r="M36" s="24">
        <f>AVERAGE(L$5:L36)</f>
        <v>108.09070526593504</v>
      </c>
      <c r="N36" s="25">
        <f t="shared" si="0"/>
        <v>1.1419712070874861</v>
      </c>
      <c r="R36" s="13"/>
    </row>
    <row r="37" spans="2:18" ht="14.1" customHeight="1">
      <c r="B37" s="12"/>
      <c r="E37" s="30">
        <v>40137</v>
      </c>
      <c r="F37" s="31">
        <v>52.93</v>
      </c>
      <c r="G37" s="32">
        <v>56462</v>
      </c>
      <c r="H37" s="33">
        <v>38</v>
      </c>
      <c r="I37" s="24">
        <f t="shared" si="4"/>
        <v>764</v>
      </c>
      <c r="J37" s="25">
        <f t="shared" si="5"/>
        <v>6.9280104712041881</v>
      </c>
      <c r="K37" s="25">
        <f>AVERAGE(J$5:J37)</f>
        <v>6.6032655840132835</v>
      </c>
      <c r="L37" s="24">
        <f t="shared" si="6"/>
        <v>63.666666666666664</v>
      </c>
      <c r="M37" s="24">
        <f>AVERAGE(L$5:L37)</f>
        <v>106.74452227807842</v>
      </c>
      <c r="N37" s="25">
        <f t="shared" si="0"/>
        <v>1.1179293406385793</v>
      </c>
      <c r="R37" s="13"/>
    </row>
    <row r="38" spans="2:18" ht="14.1" customHeight="1">
      <c r="B38" s="12"/>
      <c r="E38" s="30">
        <v>40148</v>
      </c>
      <c r="F38" s="31">
        <v>48.8</v>
      </c>
      <c r="G38" s="32">
        <v>57148</v>
      </c>
      <c r="H38" s="33">
        <v>40.5</v>
      </c>
      <c r="I38" s="24">
        <f t="shared" si="4"/>
        <v>686</v>
      </c>
      <c r="J38" s="25">
        <f t="shared" si="5"/>
        <v>7.1137026239067058</v>
      </c>
      <c r="K38" s="25">
        <f>AVERAGE(J$5:J38)</f>
        <v>6.6182784381277955</v>
      </c>
      <c r="L38" s="24">
        <f t="shared" si="6"/>
        <v>62.363636363636367</v>
      </c>
      <c r="M38" s="24">
        <f>AVERAGE(L$5:L38)</f>
        <v>105.43920210412425</v>
      </c>
      <c r="N38" s="25">
        <f t="shared" si="0"/>
        <v>1.2299180327868853</v>
      </c>
      <c r="R38" s="13"/>
    </row>
    <row r="39" spans="2:18" ht="14.1" customHeight="1">
      <c r="B39" s="12"/>
      <c r="E39" s="30">
        <v>40161</v>
      </c>
      <c r="F39" s="31">
        <v>50.87</v>
      </c>
      <c r="G39" s="32">
        <v>57888</v>
      </c>
      <c r="H39" s="33">
        <v>38</v>
      </c>
      <c r="I39" s="24">
        <f t="shared" si="4"/>
        <v>740</v>
      </c>
      <c r="J39" s="25">
        <f t="shared" si="5"/>
        <v>6.8743243243243244</v>
      </c>
      <c r="K39" s="25">
        <f>AVERAGE(J$5:J39)</f>
        <v>6.6255940348762685</v>
      </c>
      <c r="L39" s="24">
        <f t="shared" si="6"/>
        <v>56.92307692307692</v>
      </c>
      <c r="M39" s="24">
        <f>AVERAGE(L$5:L39)</f>
        <v>104.05302709895147</v>
      </c>
      <c r="N39" s="25">
        <f t="shared" si="0"/>
        <v>1.1470021623746807</v>
      </c>
      <c r="R39" s="13"/>
    </row>
    <row r="40" spans="2:18" ht="14.1" customHeight="1">
      <c r="B40" s="12"/>
      <c r="E40" s="30">
        <v>40169</v>
      </c>
      <c r="F40" s="31">
        <v>51.78</v>
      </c>
      <c r="G40" s="32">
        <v>58710</v>
      </c>
      <c r="H40" s="33">
        <v>45</v>
      </c>
      <c r="I40" s="24">
        <f t="shared" si="4"/>
        <v>822</v>
      </c>
      <c r="J40" s="25">
        <f t="shared" si="5"/>
        <v>6.2992700729927007</v>
      </c>
      <c r="K40" s="25">
        <f>AVERAGE(J$5:J40)</f>
        <v>6.6165294803795023</v>
      </c>
      <c r="L40" s="24">
        <f t="shared" si="6"/>
        <v>102.75</v>
      </c>
      <c r="M40" s="24">
        <f>AVERAGE(L$5:L40)</f>
        <v>104.01683190175838</v>
      </c>
      <c r="N40" s="25">
        <f t="shared" si="0"/>
        <v>1.2690614136732328</v>
      </c>
      <c r="R40" s="13"/>
    </row>
    <row r="41" spans="2:18" ht="14.1" customHeight="1">
      <c r="B41" s="12"/>
      <c r="E41" s="30">
        <v>40180</v>
      </c>
      <c r="F41" s="31">
        <v>55.48</v>
      </c>
      <c r="G41" s="32">
        <v>59446</v>
      </c>
      <c r="H41" s="33">
        <v>43</v>
      </c>
      <c r="I41" s="24">
        <f t="shared" si="4"/>
        <v>736</v>
      </c>
      <c r="J41" s="25">
        <f t="shared" si="5"/>
        <v>7.5380434782608692</v>
      </c>
      <c r="K41" s="25">
        <f>AVERAGE(J$5:J41)</f>
        <v>6.6414352641060264</v>
      </c>
      <c r="L41" s="24">
        <f t="shared" si="6"/>
        <v>66.909090909090907</v>
      </c>
      <c r="M41" s="24">
        <f>AVERAGE(L$5:L41)</f>
        <v>103.01391998303764</v>
      </c>
      <c r="N41" s="25">
        <f t="shared" si="0"/>
        <v>1.1750540735400143</v>
      </c>
      <c r="R41" s="13"/>
    </row>
    <row r="42" spans="2:18" ht="14.1" customHeight="1">
      <c r="B42" s="12"/>
      <c r="E42" s="30">
        <v>40188</v>
      </c>
      <c r="F42" s="31">
        <v>45.49</v>
      </c>
      <c r="G42" s="32">
        <v>60251</v>
      </c>
      <c r="H42" s="33">
        <v>43</v>
      </c>
      <c r="I42" s="24">
        <f t="shared" si="4"/>
        <v>805</v>
      </c>
      <c r="J42" s="25">
        <f t="shared" si="5"/>
        <v>5.650931677018634</v>
      </c>
      <c r="K42" s="25">
        <f>AVERAGE(J$5:J42)</f>
        <v>6.6153693802353049</v>
      </c>
      <c r="L42" s="24">
        <f t="shared" si="6"/>
        <v>100.625</v>
      </c>
      <c r="M42" s="24">
        <f>AVERAGE(L$5:L42)</f>
        <v>102.95105366769454</v>
      </c>
      <c r="N42" s="25">
        <f t="shared" si="0"/>
        <v>1.3452626950978237</v>
      </c>
      <c r="R42" s="13"/>
    </row>
    <row r="43" spans="2:18" ht="14.1" customHeight="1">
      <c r="B43" s="12"/>
      <c r="E43" s="30">
        <v>40206</v>
      </c>
      <c r="F43" s="31">
        <v>52.9</v>
      </c>
      <c r="G43" s="32">
        <v>61024</v>
      </c>
      <c r="H43" s="33">
        <v>41</v>
      </c>
      <c r="I43" s="24">
        <f t="shared" si="4"/>
        <v>773</v>
      </c>
      <c r="J43" s="25">
        <f t="shared" si="5"/>
        <v>6.8434670116429492</v>
      </c>
      <c r="K43" s="25">
        <f>AVERAGE(J$5:J43)</f>
        <v>6.6212180374508858</v>
      </c>
      <c r="L43" s="24">
        <f t="shared" si="6"/>
        <v>42.944444444444443</v>
      </c>
      <c r="M43" s="24">
        <f>AVERAGE(L$5:L43)</f>
        <v>101.41242266197017</v>
      </c>
      <c r="N43" s="25">
        <f t="shared" si="0"/>
        <v>1.1750472589792063</v>
      </c>
      <c r="R43" s="13"/>
    </row>
    <row r="44" spans="2:18" ht="14.1" customHeight="1">
      <c r="B44" s="12"/>
      <c r="E44" s="30">
        <v>40214</v>
      </c>
      <c r="F44" s="31">
        <v>56.32</v>
      </c>
      <c r="G44" s="32">
        <v>61778</v>
      </c>
      <c r="H44" s="33">
        <v>49</v>
      </c>
      <c r="I44" s="24">
        <f t="shared" si="4"/>
        <v>754</v>
      </c>
      <c r="J44" s="25">
        <f t="shared" si="5"/>
        <v>7.4694960212201593</v>
      </c>
      <c r="K44" s="25">
        <f>AVERAGE(J$5:J44)</f>
        <v>6.6424249870451177</v>
      </c>
      <c r="L44" s="24">
        <f t="shared" si="6"/>
        <v>94.25</v>
      </c>
      <c r="M44" s="24">
        <f>AVERAGE(L$5:L44)</f>
        <v>101.23336209542092</v>
      </c>
      <c r="N44" s="25">
        <f t="shared" si="0"/>
        <v>1.2700284090909091</v>
      </c>
      <c r="R44" s="13"/>
    </row>
    <row r="45" spans="2:18" ht="14.1" customHeight="1">
      <c r="B45" s="12"/>
      <c r="E45" s="30">
        <v>40224</v>
      </c>
      <c r="F45" s="31">
        <f>41.01/0.798</f>
        <v>51.390977443609017</v>
      </c>
      <c r="G45" s="32">
        <v>62548</v>
      </c>
      <c r="H45" s="34">
        <v>41.01</v>
      </c>
      <c r="I45" s="24">
        <f t="shared" si="4"/>
        <v>770</v>
      </c>
      <c r="J45" s="25">
        <f t="shared" si="5"/>
        <v>6.6741529147544174</v>
      </c>
      <c r="K45" s="25">
        <f>AVERAGE(J$5:J45)</f>
        <v>6.6431988389404664</v>
      </c>
      <c r="L45" s="24">
        <f t="shared" si="6"/>
        <v>77</v>
      </c>
      <c r="M45" s="24">
        <f>AVERAGE(L$5:L45)</f>
        <v>100.64230448333748</v>
      </c>
      <c r="N45" s="25">
        <f t="shared" si="0"/>
        <v>1.198</v>
      </c>
      <c r="R45" s="13"/>
    </row>
    <row r="46" spans="2:18" ht="14.1" customHeight="1">
      <c r="B46" s="12"/>
      <c r="E46" s="30">
        <v>40234</v>
      </c>
      <c r="F46" s="33">
        <v>56.25</v>
      </c>
      <c r="G46" s="32">
        <v>63354</v>
      </c>
      <c r="H46" s="33">
        <v>45</v>
      </c>
      <c r="I46" s="24">
        <f t="shared" si="4"/>
        <v>806</v>
      </c>
      <c r="J46" s="25">
        <f t="shared" si="5"/>
        <v>6.9789081885856081</v>
      </c>
      <c r="K46" s="25">
        <f>AVERAGE(J$5:J46)</f>
        <v>6.6511919186939217</v>
      </c>
      <c r="L46" s="24">
        <f t="shared" si="6"/>
        <v>80.599999999999994</v>
      </c>
      <c r="M46" s="24">
        <f>AVERAGE(L$5:L46)</f>
        <v>100.16510675754374</v>
      </c>
      <c r="N46" s="25">
        <f t="shared" si="0"/>
        <v>1.2000000000000002</v>
      </c>
      <c r="R46" s="13"/>
    </row>
    <row r="47" spans="2:18" ht="14.1" customHeight="1">
      <c r="B47" s="12"/>
      <c r="E47" s="30">
        <v>40244</v>
      </c>
      <c r="F47" s="31">
        <v>44</v>
      </c>
      <c r="G47" s="32">
        <v>63963</v>
      </c>
      <c r="H47" s="33">
        <v>36.83</v>
      </c>
      <c r="I47" s="24">
        <f t="shared" si="4"/>
        <v>609</v>
      </c>
      <c r="J47" s="25">
        <f t="shared" si="5"/>
        <v>7.2249589490968802</v>
      </c>
      <c r="K47" s="25">
        <f>AVERAGE(J$5:J47)</f>
        <v>6.6645353380056189</v>
      </c>
      <c r="L47" s="24">
        <f t="shared" si="6"/>
        <v>60.9</v>
      </c>
      <c r="M47" s="24">
        <f>AVERAGE(L$5:L47)</f>
        <v>99.251964739926436</v>
      </c>
      <c r="N47" s="25">
        <f t="shared" si="0"/>
        <v>1.2370454545454546</v>
      </c>
      <c r="R47" s="13"/>
    </row>
    <row r="48" spans="2:18" ht="14.1" customHeight="1">
      <c r="B48" s="12"/>
      <c r="E48" s="30">
        <v>40258</v>
      </c>
      <c r="F48" s="31">
        <v>56.46</v>
      </c>
      <c r="G48" s="32">
        <v>64754</v>
      </c>
      <c r="H48" s="33">
        <v>52.5</v>
      </c>
      <c r="I48" s="24">
        <f t="shared" si="4"/>
        <v>791</v>
      </c>
      <c r="J48" s="25">
        <f t="shared" si="5"/>
        <v>7.1378002528445004</v>
      </c>
      <c r="K48" s="25">
        <f>AVERAGE(J$5:J48)</f>
        <v>6.6752913587974119</v>
      </c>
      <c r="L48" s="24">
        <f t="shared" si="6"/>
        <v>56.5</v>
      </c>
      <c r="M48" s="24">
        <f>AVERAGE(L$5:L48)</f>
        <v>98.280329177655389</v>
      </c>
      <c r="N48" s="25">
        <f t="shared" si="0"/>
        <v>1.3298618490967056</v>
      </c>
      <c r="R48" s="13"/>
    </row>
    <row r="49" spans="2:18" ht="14.1" customHeight="1">
      <c r="B49" s="12"/>
      <c r="E49" s="30">
        <v>40278</v>
      </c>
      <c r="F49" s="31">
        <v>55</v>
      </c>
      <c r="G49" s="32">
        <v>65593</v>
      </c>
      <c r="H49" s="33">
        <v>40.700000000000003</v>
      </c>
      <c r="I49" s="24">
        <f t="shared" si="4"/>
        <v>839</v>
      </c>
      <c r="J49" s="25">
        <f t="shared" si="5"/>
        <v>6.5554231227651965</v>
      </c>
      <c r="K49" s="25">
        <f>AVERAGE(J$5:J49)</f>
        <v>6.6726276202189183</v>
      </c>
      <c r="L49" s="24">
        <f t="shared" si="6"/>
        <v>41.95</v>
      </c>
      <c r="M49" s="24">
        <f>AVERAGE(L$5:L49)</f>
        <v>97.028544084818591</v>
      </c>
      <c r="N49" s="25">
        <f t="shared" si="0"/>
        <v>1.1400000000000001</v>
      </c>
      <c r="R49" s="13"/>
    </row>
    <row r="50" spans="2:18" ht="14.1" customHeight="1">
      <c r="B50" s="12"/>
      <c r="E50" s="30">
        <v>40288</v>
      </c>
      <c r="F50" s="31">
        <v>53.66</v>
      </c>
      <c r="G50" s="32">
        <v>66376</v>
      </c>
      <c r="H50" s="33">
        <v>41</v>
      </c>
      <c r="I50" s="24">
        <f t="shared" si="4"/>
        <v>783</v>
      </c>
      <c r="J50" s="25">
        <f t="shared" si="5"/>
        <v>6.8531289910600259</v>
      </c>
      <c r="K50" s="25">
        <f>AVERAGE(J$5:J50)</f>
        <v>6.6765515630632901</v>
      </c>
      <c r="L50" s="24">
        <f t="shared" si="6"/>
        <v>78.3</v>
      </c>
      <c r="M50" s="24">
        <f>AVERAGE(L$5:L50)</f>
        <v>96.621401822105142</v>
      </c>
      <c r="N50" s="25">
        <f t="shared" si="0"/>
        <v>1.1640700708162506</v>
      </c>
      <c r="R50" s="13"/>
    </row>
    <row r="51" spans="2:18" ht="14.1" customHeight="1">
      <c r="B51" s="12"/>
      <c r="E51" s="30">
        <v>40309</v>
      </c>
      <c r="F51" s="31">
        <v>51.06</v>
      </c>
      <c r="G51" s="32">
        <v>67166</v>
      </c>
      <c r="H51" s="33">
        <v>36</v>
      </c>
      <c r="I51" s="24">
        <f t="shared" si="4"/>
        <v>790</v>
      </c>
      <c r="J51" s="25">
        <f t="shared" si="5"/>
        <v>6.4632911392405061</v>
      </c>
      <c r="K51" s="25">
        <f>AVERAGE(J$5:J51)</f>
        <v>6.6720141072372732</v>
      </c>
      <c r="L51" s="24">
        <f t="shared" si="6"/>
        <v>37.61904761904762</v>
      </c>
      <c r="M51" s="24">
        <f>AVERAGE(L$5:L51)</f>
        <v>95.366032583742225</v>
      </c>
      <c r="N51" s="25">
        <f t="shared" si="0"/>
        <v>1.1050528789659224</v>
      </c>
      <c r="R51" s="13"/>
    </row>
    <row r="52" spans="2:18" ht="14.1" customHeight="1">
      <c r="B52" s="12"/>
      <c r="E52" s="30">
        <v>40322</v>
      </c>
      <c r="F52" s="31">
        <v>54.86</v>
      </c>
      <c r="G52" s="32">
        <v>67968</v>
      </c>
      <c r="H52" s="33">
        <v>38.4</v>
      </c>
      <c r="I52" s="24">
        <f t="shared" si="4"/>
        <v>802</v>
      </c>
      <c r="J52" s="25">
        <f t="shared" si="5"/>
        <v>6.8403990024937658</v>
      </c>
      <c r="K52" s="25">
        <f>AVERAGE(J$5:J52)</f>
        <v>6.6755221258884498</v>
      </c>
      <c r="L52" s="24">
        <f t="shared" si="6"/>
        <v>61.692307692307693</v>
      </c>
      <c r="M52" s="24">
        <f>AVERAGE(L$5:L52)</f>
        <v>94.664496648503999</v>
      </c>
      <c r="N52" s="25">
        <f t="shared" si="0"/>
        <v>1.0999635435654394</v>
      </c>
      <c r="R52" s="13"/>
    </row>
    <row r="53" spans="2:18" ht="14.1" customHeight="1">
      <c r="B53" s="12"/>
      <c r="R53" s="13"/>
    </row>
    <row r="54" spans="2:18" ht="14.1" customHeight="1">
      <c r="B54" s="12"/>
      <c r="R54" s="13"/>
    </row>
    <row r="55" spans="2:18" ht="14.1" customHeight="1">
      <c r="B55" s="12"/>
      <c r="R55" s="13"/>
    </row>
    <row r="56" spans="2:18" ht="14.1" customHeight="1">
      <c r="B56" s="12"/>
      <c r="R56" s="13"/>
    </row>
    <row r="57" spans="2:18" ht="14.1" customHeight="1">
      <c r="B57" s="12"/>
      <c r="R57" s="13"/>
    </row>
    <row r="58" spans="2:18" ht="14.1" customHeight="1">
      <c r="B58" s="12"/>
      <c r="R58" s="13"/>
    </row>
    <row r="59" spans="2:18" ht="14.1" customHeight="1">
      <c r="B59" s="12"/>
      <c r="R59" s="13"/>
    </row>
    <row r="60" spans="2:18" ht="14.1" customHeight="1">
      <c r="B60" s="12"/>
      <c r="R60" s="13"/>
    </row>
    <row r="61" spans="2:18" ht="14.1" customHeight="1">
      <c r="B61" s="12"/>
      <c r="R61" s="13"/>
    </row>
    <row r="62" spans="2:18" ht="14.1" customHeight="1">
      <c r="B62" s="12"/>
      <c r="R62" s="13"/>
    </row>
    <row r="63" spans="2:18" ht="14.1" customHeight="1">
      <c r="B63" s="12"/>
      <c r="R63" s="13"/>
    </row>
    <row r="64" spans="2:18" ht="14.1" customHeight="1">
      <c r="B64" s="12"/>
      <c r="R64" s="13"/>
    </row>
    <row r="65" spans="2:18" ht="14.1" customHeight="1">
      <c r="B65" s="12"/>
      <c r="R65" s="13"/>
    </row>
    <row r="66" spans="2:18" ht="14.1" customHeight="1">
      <c r="B66" s="12"/>
      <c r="R66" s="13"/>
    </row>
    <row r="67" spans="2:18" ht="14.1" customHeight="1">
      <c r="B67" s="12"/>
      <c r="R67" s="13"/>
    </row>
    <row r="68" spans="2:18" ht="14.1" customHeight="1">
      <c r="B68" s="12"/>
      <c r="R68" s="13"/>
    </row>
    <row r="69" spans="2:18" ht="14.1" customHeight="1">
      <c r="B69" s="12"/>
      <c r="R69" s="13"/>
    </row>
    <row r="70" spans="2:18" ht="14.1" customHeight="1">
      <c r="B70" s="12"/>
      <c r="R70" s="13"/>
    </row>
    <row r="71" spans="2:18" ht="14.1" customHeight="1">
      <c r="B71" s="12"/>
      <c r="R71" s="13"/>
    </row>
    <row r="72" spans="2:18" ht="14.1" customHeight="1">
      <c r="B72" s="14"/>
      <c r="C72" s="15"/>
      <c r="D72" s="16"/>
      <c r="E72" s="16"/>
      <c r="F72" s="17"/>
      <c r="G72" s="17"/>
      <c r="H72" s="18"/>
      <c r="I72" s="16"/>
      <c r="J72" s="17"/>
      <c r="K72" s="16"/>
      <c r="L72" s="19"/>
      <c r="M72" s="19"/>
      <c r="N72" s="19"/>
      <c r="O72" s="19"/>
      <c r="P72" s="19"/>
      <c r="Q72" s="19"/>
      <c r="R72" s="20"/>
    </row>
  </sheetData>
  <mergeCells count="9">
    <mergeCell ref="N3:N4"/>
    <mergeCell ref="B1:R1"/>
    <mergeCell ref="J3:K3"/>
    <mergeCell ref="L3:M3"/>
    <mergeCell ref="E3:E4"/>
    <mergeCell ref="F3:F4"/>
    <mergeCell ref="G3:G4"/>
    <mergeCell ref="H3:H4"/>
    <mergeCell ref="I3:I4"/>
  </mergeCells>
  <printOptions headings="1" gridLines="1"/>
  <pageMargins left="0.499" right="0.499" top="0.499" bottom="0.499" header="0.499" footer="0.499"/>
  <pageSetup paperSize="9" scale="400" orientation="portrait" useFirstPageNumber="1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H P</cp:lastModifiedBy>
  <dcterms:created xsi:type="dcterms:W3CDTF">2011-04-21T16:48:40Z</dcterms:created>
  <dcterms:modified xsi:type="dcterms:W3CDTF">2026-06-16T22:50:53Z</dcterms:modified>
</cp:coreProperties>
</file>